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ossv\共有フォルダ\サンデー配布部数表\"/>
    </mc:Choice>
  </mc:AlternateContent>
  <xr:revisionPtr revIDLastSave="0" documentId="13_ncr:1_{6EE28C39-ED96-403E-B924-71C301A0466A}" xr6:coauthVersionLast="47" xr6:coauthVersionMax="47" xr10:uidLastSave="{00000000-0000-0000-0000-000000000000}"/>
  <bookViews>
    <workbookView xWindow="-120" yWindow="-120" windowWidth="29040" windowHeight="15840" tabRatio="925" activeTab="4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東区①" sheetId="5" r:id="rId5"/>
    <sheet name="東区②" sheetId="16" r:id="rId6"/>
    <sheet name="南区" sheetId="19" state="hidden" r:id="rId7"/>
    <sheet name="博多区" sheetId="8" state="hidden" r:id="rId8"/>
    <sheet name="中央区" sheetId="20" state="hidden" r:id="rId9"/>
    <sheet name="城南区" sheetId="18" state="hidden" r:id="rId10"/>
    <sheet name="早良区 " sheetId="23" state="hidden" r:id="rId11"/>
    <sheet name="西区" sheetId="21" state="hidden" r:id="rId12"/>
    <sheet name="春日市" sheetId="27" state="hidden" r:id="rId13"/>
    <sheet name="大野城" sheetId="26" state="hidden" r:id="rId14"/>
    <sheet name="筑紫野" sheetId="29" state="hidden" r:id="rId15"/>
    <sheet name="那珂川・太宰府" sheetId="28" state="hidden" r:id="rId16"/>
  </sheets>
  <definedNames>
    <definedName name="_xlnm.Print_Area" localSheetId="2">宗像市!$A$1:$AA$67</definedName>
    <definedName name="_xlnm.Print_Area" localSheetId="1">集計表!$A$1:$AE$114</definedName>
    <definedName name="_xlnm.Print_Area" localSheetId="12">春日市!$A$1:$AA$60</definedName>
    <definedName name="_xlnm.Print_Area" localSheetId="9">城南区!$A$1:$AA$66</definedName>
    <definedName name="_xlnm.Print_Area" localSheetId="11">西区!$A$1:$AA$69</definedName>
    <definedName name="_xlnm.Print_Area" localSheetId="10">'早良区 '!$A$1:$AA$66</definedName>
    <definedName name="_xlnm.Print_Area" localSheetId="13">大野城!$A$1:$AA$58</definedName>
    <definedName name="_xlnm.Print_Area" localSheetId="14">筑紫野!$A$1:$AA$55</definedName>
    <definedName name="_xlnm.Print_Area" localSheetId="8">中央区!$A$1:$AA$67</definedName>
    <definedName name="_xlnm.Print_Area" localSheetId="4">東区①!$A$1:$AA$67</definedName>
    <definedName name="_xlnm.Print_Area" localSheetId="15">那珂川・太宰府!$A$1:$AA$58</definedName>
    <definedName name="_xlnm.Print_Area" localSheetId="6">南区!$A$1:$AA$65</definedName>
    <definedName name="_xlnm.Print_Area" localSheetId="7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2" i="4" s="1"/>
  <c r="D2" i="5" s="1"/>
  <c r="D2" i="16" s="1"/>
  <c r="T25" i="4"/>
  <c r="T18" i="19" l="1"/>
  <c r="T13" i="19"/>
  <c r="F42" i="19"/>
  <c r="F24" i="19"/>
  <c r="F10" i="19"/>
  <c r="S18" i="19"/>
  <c r="S13" i="19"/>
  <c r="E42" i="19"/>
  <c r="E24" i="19"/>
  <c r="E10" i="19"/>
  <c r="K51" i="2" s="1"/>
  <c r="S21" i="19" l="1"/>
  <c r="T21" i="19"/>
  <c r="N51" i="2"/>
  <c r="Q51" i="2" l="1"/>
  <c r="X1" i="28" l="1"/>
  <c r="T19" i="16" l="1"/>
  <c r="S19" i="16"/>
  <c r="T62" i="4"/>
  <c r="T72" i="4"/>
  <c r="S15" i="4"/>
  <c r="T15" i="4"/>
  <c r="F32" i="4"/>
  <c r="E32" i="4"/>
  <c r="T73" i="4" l="1"/>
  <c r="F16" i="28"/>
  <c r="F58" i="4" l="1"/>
  <c r="E58" i="4" l="1"/>
  <c r="K20" i="2" s="1"/>
  <c r="T23" i="16" l="1"/>
  <c r="N47" i="2" s="1"/>
  <c r="S23" i="16"/>
  <c r="K47" i="2" s="1"/>
  <c r="F42" i="29"/>
  <c r="N84" i="2" s="1"/>
  <c r="E42" i="29"/>
  <c r="K84" i="2" s="1"/>
  <c r="E16" i="28"/>
  <c r="T20" i="28"/>
  <c r="N93" i="2" s="1"/>
  <c r="S20" i="28"/>
  <c r="K93" i="2" s="1"/>
  <c r="Q47" i="2" l="1"/>
  <c r="Q84" i="2"/>
  <c r="T25" i="26"/>
  <c r="N78" i="2" s="1"/>
  <c r="S25" i="26"/>
  <c r="K78" i="2" s="1"/>
  <c r="F50" i="26"/>
  <c r="N75" i="2" s="1"/>
  <c r="E50" i="26"/>
  <c r="K75" i="2" s="1"/>
  <c r="T50" i="27"/>
  <c r="N68" i="2" s="1"/>
  <c r="S50" i="27"/>
  <c r="K68" i="2" s="1"/>
  <c r="T43" i="27"/>
  <c r="N67" i="2" s="1"/>
  <c r="S43" i="27"/>
  <c r="K67" i="2" s="1"/>
  <c r="F45" i="27"/>
  <c r="N61" i="2" s="1"/>
  <c r="E45" i="27"/>
  <c r="K61" i="2" s="1"/>
  <c r="F37" i="27"/>
  <c r="N60" i="2" s="1"/>
  <c r="E37" i="27"/>
  <c r="K60" i="2" s="1"/>
  <c r="Q75" i="2" l="1"/>
  <c r="T39" i="27"/>
  <c r="N66" i="2" s="1"/>
  <c r="S39" i="27"/>
  <c r="K66" i="2" s="1"/>
  <c r="Q68" i="2" l="1"/>
  <c r="F29" i="28" l="1"/>
  <c r="E29" i="28"/>
  <c r="N89" i="2" l="1"/>
  <c r="K89" i="2"/>
  <c r="Q89" i="2" l="1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X1" i="3" l="1"/>
  <c r="E16" i="8" l="1"/>
  <c r="F16" i="8"/>
  <c r="F22" i="28" l="1"/>
  <c r="E22" i="28"/>
  <c r="T16" i="28"/>
  <c r="N92" i="2" s="1"/>
  <c r="S16" i="28"/>
  <c r="T9" i="28"/>
  <c r="S9" i="28"/>
  <c r="K91" i="2" s="1"/>
  <c r="N87" i="2"/>
  <c r="F30" i="27"/>
  <c r="N59" i="2" s="1"/>
  <c r="E30" i="27"/>
  <c r="T33" i="27"/>
  <c r="N65" i="2" s="1"/>
  <c r="S33" i="27"/>
  <c r="K65" i="2" s="1"/>
  <c r="F21" i="27"/>
  <c r="E21" i="27"/>
  <c r="T28" i="27"/>
  <c r="S28" i="27"/>
  <c r="K64" i="2" s="1"/>
  <c r="T21" i="27"/>
  <c r="N63" i="2" s="1"/>
  <c r="S21" i="27"/>
  <c r="K63" i="2" s="1"/>
  <c r="T12" i="27"/>
  <c r="N62" i="2" s="1"/>
  <c r="S12" i="27"/>
  <c r="K62" i="2" s="1"/>
  <c r="F13" i="27"/>
  <c r="E13" i="27"/>
  <c r="X1" i="27"/>
  <c r="F36" i="29"/>
  <c r="N83" i="2" s="1"/>
  <c r="E36" i="29"/>
  <c r="K83" i="2" s="1"/>
  <c r="F30" i="29"/>
  <c r="N82" i="2" s="1"/>
  <c r="E30" i="29"/>
  <c r="K82" i="2" s="1"/>
  <c r="F26" i="29"/>
  <c r="N81" i="2" s="1"/>
  <c r="E26" i="29"/>
  <c r="K81" i="2" s="1"/>
  <c r="T12" i="29"/>
  <c r="N85" i="2" s="1"/>
  <c r="S12" i="29"/>
  <c r="K85" i="2" s="1"/>
  <c r="F14" i="29"/>
  <c r="E14" i="29"/>
  <c r="U2" i="29"/>
  <c r="X1" i="29"/>
  <c r="F42" i="26"/>
  <c r="N74" i="2" s="1"/>
  <c r="E42" i="26"/>
  <c r="K74" i="2" s="1"/>
  <c r="F36" i="26"/>
  <c r="N73" i="2" s="1"/>
  <c r="E36" i="26"/>
  <c r="F27" i="26"/>
  <c r="N72" i="2" s="1"/>
  <c r="E27" i="26"/>
  <c r="K72" i="2" s="1"/>
  <c r="F21" i="26"/>
  <c r="N71" i="2" s="1"/>
  <c r="E21" i="26"/>
  <c r="K71" i="2" s="1"/>
  <c r="T17" i="26"/>
  <c r="N77" i="2" s="1"/>
  <c r="S17" i="26"/>
  <c r="K77" i="2" s="1"/>
  <c r="T12" i="26"/>
  <c r="N76" i="2" s="1"/>
  <c r="S12" i="26"/>
  <c r="K76" i="2" s="1"/>
  <c r="F13" i="26"/>
  <c r="E13" i="26"/>
  <c r="K70" i="2" s="1"/>
  <c r="U2" i="26"/>
  <c r="X1" i="26"/>
  <c r="T52" i="27" l="1"/>
  <c r="K59" i="2"/>
  <c r="S52" i="27"/>
  <c r="E29" i="25" s="1"/>
  <c r="Q63" i="2"/>
  <c r="Q76" i="2"/>
  <c r="Q65" i="2"/>
  <c r="K88" i="2"/>
  <c r="E31" i="28"/>
  <c r="E31" i="25" s="1"/>
  <c r="Y4" i="27"/>
  <c r="K92" i="2"/>
  <c r="Q92" i="2" s="1"/>
  <c r="S22" i="28"/>
  <c r="E33" i="25" s="1"/>
  <c r="Q62" i="2"/>
  <c r="K73" i="2"/>
  <c r="S32" i="26"/>
  <c r="E30" i="25" s="1"/>
  <c r="K80" i="2"/>
  <c r="S15" i="29"/>
  <c r="E32" i="25" s="1"/>
  <c r="N80" i="2"/>
  <c r="N86" i="2" s="1"/>
  <c r="T15" i="29"/>
  <c r="Y4" i="29" s="1"/>
  <c r="N91" i="2"/>
  <c r="N94" i="2" s="1"/>
  <c r="T22" i="28"/>
  <c r="I33" i="25" s="1"/>
  <c r="K87" i="2"/>
  <c r="N70" i="2"/>
  <c r="T32" i="26"/>
  <c r="Y4" i="26" s="1"/>
  <c r="Q66" i="2"/>
  <c r="N64" i="2"/>
  <c r="Q64" i="2" s="1"/>
  <c r="N79" i="2"/>
  <c r="K57" i="2"/>
  <c r="N58" i="2"/>
  <c r="N57" i="2"/>
  <c r="K58" i="2"/>
  <c r="N88" i="2"/>
  <c r="N90" i="2" s="1"/>
  <c r="F31" i="28"/>
  <c r="K79" i="2"/>
  <c r="K86" i="2"/>
  <c r="Q67" i="2"/>
  <c r="Q85" i="2"/>
  <c r="Q77" i="2"/>
  <c r="Q78" i="2"/>
  <c r="K69" i="2" l="1"/>
  <c r="K90" i="2"/>
  <c r="K94" i="2"/>
  <c r="N69" i="2"/>
  <c r="E34" i="25"/>
  <c r="I31" i="25"/>
  <c r="Y4" i="28"/>
  <c r="I32" i="25"/>
  <c r="I30" i="25"/>
  <c r="I29" i="25"/>
  <c r="D3" i="2"/>
  <c r="D3" i="28" s="1"/>
  <c r="I34" i="25" l="1"/>
  <c r="D3" i="29"/>
  <c r="D3" i="27"/>
  <c r="D3" i="26"/>
  <c r="S58" i="23" l="1"/>
  <c r="T58" i="23"/>
  <c r="S63" i="23"/>
  <c r="T63" i="23"/>
  <c r="X2" i="2" l="1"/>
  <c r="U2" i="3"/>
  <c r="Q80" i="2" l="1"/>
  <c r="Q88" i="2"/>
  <c r="Q58" i="2"/>
  <c r="Q93" i="2"/>
  <c r="Q59" i="2"/>
  <c r="Q60" i="2"/>
  <c r="Q61" i="2"/>
  <c r="Q91" i="2"/>
  <c r="Q87" i="2"/>
  <c r="Q83" i="2"/>
  <c r="Q81" i="2"/>
  <c r="Q82" i="2"/>
  <c r="Q73" i="2"/>
  <c r="Q72" i="2"/>
  <c r="Q74" i="2"/>
  <c r="Q70" i="2"/>
  <c r="X1" i="4"/>
  <c r="Q71" i="2" l="1"/>
  <c r="Q57" i="2"/>
  <c r="Q94" i="2"/>
  <c r="Q90" i="2"/>
  <c r="Q69" i="2"/>
  <c r="Q79" i="2"/>
  <c r="Q86" i="2" l="1"/>
  <c r="N103" i="2"/>
  <c r="Q103" i="2" s="1"/>
  <c r="V103" i="2" s="1"/>
  <c r="I6" i="25" l="1"/>
  <c r="T22" i="3" l="1"/>
  <c r="T14" i="3"/>
  <c r="N13" i="2" s="1"/>
  <c r="U2" i="23" l="1"/>
  <c r="U2" i="18"/>
  <c r="U2" i="19"/>
  <c r="U2" i="20"/>
  <c r="U2" i="8"/>
  <c r="U2" i="16"/>
  <c r="U2" i="5"/>
  <c r="U2" i="4"/>
  <c r="T33" i="4"/>
  <c r="T39" i="4"/>
  <c r="T50" i="4"/>
  <c r="F65" i="5"/>
  <c r="N36" i="2" s="1"/>
  <c r="T14" i="5"/>
  <c r="N37" i="2" s="1"/>
  <c r="T28" i="5"/>
  <c r="N38" i="2" s="1"/>
  <c r="T42" i="5"/>
  <c r="N39" i="2" s="1"/>
  <c r="T54" i="5"/>
  <c r="N40" i="2" s="1"/>
  <c r="N46" i="2"/>
  <c r="T34" i="16"/>
  <c r="N48" i="2" s="1"/>
  <c r="T41" i="16"/>
  <c r="T17" i="8"/>
  <c r="N14" i="2"/>
  <c r="N49" i="2" l="1"/>
  <c r="T51" i="4"/>
  <c r="P2" i="21"/>
  <c r="M6" i="25"/>
  <c r="J2" i="8" s="1"/>
  <c r="E29" i="5"/>
  <c r="K32" i="2" s="1"/>
  <c r="F29" i="5"/>
  <c r="N32" i="2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N55" i="2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N54" i="2"/>
  <c r="K54" i="2"/>
  <c r="N53" i="2"/>
  <c r="K53" i="2"/>
  <c r="X1" i="19"/>
  <c r="S17" i="8"/>
  <c r="S9" i="8"/>
  <c r="K46" i="2"/>
  <c r="S41" i="16"/>
  <c r="S34" i="16"/>
  <c r="K48" i="2" s="1"/>
  <c r="S28" i="5"/>
  <c r="K38" i="2" s="1"/>
  <c r="E65" i="5"/>
  <c r="K36" i="2" s="1"/>
  <c r="F58" i="16"/>
  <c r="N45" i="2" s="1"/>
  <c r="E58" i="16"/>
  <c r="K45" i="2" s="1"/>
  <c r="S54" i="5"/>
  <c r="K40" i="2" s="1"/>
  <c r="F48" i="16"/>
  <c r="N44" i="2" s="1"/>
  <c r="E48" i="16"/>
  <c r="F41" i="16"/>
  <c r="N43" i="2" s="1"/>
  <c r="E41" i="16"/>
  <c r="K43" i="2" s="1"/>
  <c r="F27" i="16"/>
  <c r="N42" i="2" s="1"/>
  <c r="E27" i="16"/>
  <c r="K42" i="2" s="1"/>
  <c r="F16" i="16"/>
  <c r="E16" i="16"/>
  <c r="X1" i="16"/>
  <c r="S42" i="5"/>
  <c r="K39" i="2" s="1"/>
  <c r="S72" i="4"/>
  <c r="N28" i="2"/>
  <c r="S62" i="4"/>
  <c r="K28" i="2" s="1"/>
  <c r="E64" i="3"/>
  <c r="K12" i="2" s="1"/>
  <c r="S22" i="3"/>
  <c r="K14" i="2" s="1"/>
  <c r="Q14" i="2" s="1"/>
  <c r="Y1" i="8"/>
  <c r="X1" i="5"/>
  <c r="E14" i="5"/>
  <c r="K31" i="2" s="1"/>
  <c r="F14" i="5"/>
  <c r="N31" i="2" s="1"/>
  <c r="S14" i="5"/>
  <c r="K37" i="2" s="1"/>
  <c r="E37" i="5"/>
  <c r="K33" i="2" s="1"/>
  <c r="F37" i="5"/>
  <c r="N33" i="2" s="1"/>
  <c r="E40" i="5"/>
  <c r="K34" i="2" s="1"/>
  <c r="F40" i="5"/>
  <c r="N34" i="2" s="1"/>
  <c r="E51" i="5"/>
  <c r="K35" i="2" s="1"/>
  <c r="F51" i="5"/>
  <c r="N35" i="2" s="1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F60" i="4" s="1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T45" i="16" l="1"/>
  <c r="K55" i="2"/>
  <c r="K52" i="2"/>
  <c r="Y4" i="19"/>
  <c r="N52" i="2"/>
  <c r="N56" i="2" s="1"/>
  <c r="K49" i="2"/>
  <c r="Q49" i="2" s="1"/>
  <c r="S45" i="16"/>
  <c r="X4" i="4"/>
  <c r="Q53" i="2"/>
  <c r="N19" i="2"/>
  <c r="N20" i="2"/>
  <c r="Q20" i="2" s="1"/>
  <c r="K16" i="2"/>
  <c r="Q16" i="2" s="1"/>
  <c r="E60" i="4"/>
  <c r="K41" i="2"/>
  <c r="N41" i="2"/>
  <c r="X4" i="16"/>
  <c r="K44" i="2"/>
  <c r="Q44" i="2" s="1"/>
  <c r="Q8" i="2"/>
  <c r="Q11" i="2"/>
  <c r="Q9" i="2"/>
  <c r="Q12" i="2"/>
  <c r="N15" i="2"/>
  <c r="Q7" i="2"/>
  <c r="K27" i="2"/>
  <c r="N50" i="2"/>
  <c r="N27" i="2"/>
  <c r="I23" i="25" s="1"/>
  <c r="F60" i="23"/>
  <c r="X4" i="23" s="1"/>
  <c r="T59" i="5"/>
  <c r="T48" i="16" s="1"/>
  <c r="F19" i="8"/>
  <c r="X4" i="8" s="1"/>
  <c r="E60" i="23"/>
  <c r="S15" i="18"/>
  <c r="T15" i="18"/>
  <c r="X4" i="18" s="1"/>
  <c r="S20" i="20"/>
  <c r="Q36" i="2"/>
  <c r="S59" i="5"/>
  <c r="E19" i="8"/>
  <c r="T20" i="20"/>
  <c r="X4" i="20" s="1"/>
  <c r="AA103" i="2"/>
  <c r="K29" i="2"/>
  <c r="K30" i="2" s="1"/>
  <c r="E24" i="25" s="1"/>
  <c r="S73" i="4"/>
  <c r="F2" i="18"/>
  <c r="F2" i="16"/>
  <c r="F2" i="21"/>
  <c r="F2" i="19"/>
  <c r="F2" i="5"/>
  <c r="F2" i="20"/>
  <c r="F2" i="4"/>
  <c r="F2" i="23"/>
  <c r="F2" i="8"/>
  <c r="T24" i="3"/>
  <c r="X4" i="3" s="1"/>
  <c r="T66" i="21"/>
  <c r="X4" i="21" s="1"/>
  <c r="Q32" i="2"/>
  <c r="Q42" i="2"/>
  <c r="Q33" i="2"/>
  <c r="Q40" i="2"/>
  <c r="Q23" i="2"/>
  <c r="Q26" i="2"/>
  <c r="Q25" i="2"/>
  <c r="Q22" i="2"/>
  <c r="P2" i="18"/>
  <c r="Q46" i="2"/>
  <c r="P2" i="8"/>
  <c r="Q17" i="2"/>
  <c r="Q37" i="2"/>
  <c r="Q24" i="2"/>
  <c r="Q35" i="2"/>
  <c r="S24" i="3"/>
  <c r="J2" i="18"/>
  <c r="Q48" i="2"/>
  <c r="Q45" i="2"/>
  <c r="Q38" i="2"/>
  <c r="Q34" i="2"/>
  <c r="K10" i="2"/>
  <c r="Q10" i="2" s="1"/>
  <c r="K2" i="19"/>
  <c r="J2" i="20"/>
  <c r="J2" i="3"/>
  <c r="J2" i="5"/>
  <c r="Q43" i="2"/>
  <c r="J2" i="4"/>
  <c r="J2" i="16"/>
  <c r="J2" i="23"/>
  <c r="P2" i="4"/>
  <c r="P2" i="19"/>
  <c r="P2" i="5"/>
  <c r="P2" i="20"/>
  <c r="P2" i="16"/>
  <c r="P2" i="23"/>
  <c r="Q54" i="2"/>
  <c r="Q28" i="2"/>
  <c r="S51" i="4"/>
  <c r="Q18" i="2"/>
  <c r="J2" i="21"/>
  <c r="Q39" i="2"/>
  <c r="Q19" i="2"/>
  <c r="N29" i="2"/>
  <c r="N30" i="2" s="1"/>
  <c r="S66" i="21"/>
  <c r="K15" i="2" l="1"/>
  <c r="N102" i="2"/>
  <c r="K56" i="2"/>
  <c r="Q52" i="2"/>
  <c r="K21" i="2"/>
  <c r="E22" i="25" s="1"/>
  <c r="N21" i="2"/>
  <c r="I22" i="25" s="1"/>
  <c r="S48" i="16"/>
  <c r="Q41" i="2"/>
  <c r="K50" i="2"/>
  <c r="E26" i="25" s="1"/>
  <c r="I27" i="25"/>
  <c r="Q55" i="2"/>
  <c r="I26" i="25"/>
  <c r="E23" i="25"/>
  <c r="Q27" i="2"/>
  <c r="I21" i="25"/>
  <c r="I24" i="25"/>
  <c r="Q30" i="2"/>
  <c r="X4" i="5"/>
  <c r="F67" i="4"/>
  <c r="E67" i="4"/>
  <c r="Q29" i="2"/>
  <c r="Q31" i="2"/>
  <c r="N97" i="2" l="1"/>
  <c r="E27" i="25"/>
  <c r="E28" i="25" s="1"/>
  <c r="K97" i="2"/>
  <c r="Q56" i="2"/>
  <c r="Q21" i="2"/>
  <c r="I25" i="25"/>
  <c r="E21" i="25"/>
  <c r="Q15" i="2"/>
  <c r="I28" i="25"/>
  <c r="Q102" i="2"/>
  <c r="Q50" i="2"/>
  <c r="N101" i="2"/>
  <c r="Q101" i="2" s="1"/>
  <c r="E25" i="25" l="1"/>
  <c r="E35" i="25" s="1"/>
  <c r="Q97" i="2"/>
  <c r="U3" i="21"/>
  <c r="U3" i="28"/>
  <c r="U3" i="29"/>
  <c r="U3" i="27"/>
  <c r="U3" i="26"/>
  <c r="V102" i="2"/>
  <c r="AA102" i="2" s="1"/>
  <c r="X3" i="2"/>
  <c r="I35" i="25"/>
  <c r="N104" i="2"/>
  <c r="V101" i="2"/>
  <c r="J9" i="25" l="1"/>
  <c r="U3" i="8" s="1"/>
  <c r="Q104" i="2"/>
  <c r="V104" i="2"/>
  <c r="AA101" i="2" l="1"/>
  <c r="AA104" i="2" s="1"/>
  <c r="U3" i="23"/>
  <c r="U3" i="18"/>
  <c r="U3" i="5"/>
  <c r="U3" i="3"/>
  <c r="U3" i="20"/>
  <c r="U3" i="19"/>
  <c r="U3" i="16"/>
  <c r="U3" i="4"/>
  <c r="D3" i="16" l="1"/>
  <c r="D3" i="23" l="1"/>
  <c r="D3" i="21"/>
  <c r="D3" i="19"/>
  <c r="D3" i="5"/>
  <c r="D3" i="3"/>
  <c r="D3" i="20"/>
  <c r="D3" i="8"/>
  <c r="D3" i="18"/>
  <c r="D3" i="4"/>
</calcChain>
</file>

<file path=xl/sharedStrings.xml><?xml version="1.0" encoding="utf-8"?>
<sst xmlns="http://schemas.openxmlformats.org/spreadsheetml/2006/main" count="2700" uniqueCount="2217">
  <si>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</si>
  <si>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</si>
  <si>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</si>
  <si>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</si>
  <si>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</si>
  <si>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</si>
  <si>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</si>
  <si>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</si>
  <si>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</si>
  <si>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</si>
  <si>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</si>
  <si>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</si>
  <si>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</si>
  <si>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</si>
  <si>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</si>
  <si>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</si>
  <si>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</si>
  <si>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</si>
  <si>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</si>
  <si>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</si>
  <si>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</si>
  <si>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</si>
  <si>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</si>
  <si>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</si>
  <si>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</si>
  <si>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</si>
  <si>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</si>
  <si>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</si>
  <si>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</si>
  <si>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</si>
  <si>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</si>
  <si>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</si>
  <si>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</si>
  <si>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</si>
  <si>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</si>
  <si>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</si>
  <si>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</si>
  <si>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</si>
  <si>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</si>
  <si>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</si>
  <si>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</si>
  <si>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</si>
  <si>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</si>
  <si>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</si>
  <si>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計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</si>
  <si>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</si>
  <si>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</si>
  <si>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</si>
  <si>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</si>
  <si>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</si>
  <si>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</si>
  <si>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</si>
  <si>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</si>
  <si>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</si>
  <si>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</si>
  <si>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</si>
  <si>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</si>
  <si>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</si>
  <si>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</si>
  <si>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</si>
  <si>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</si>
  <si>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</si>
  <si>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</si>
  <si>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</si>
  <si>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</si>
  <si>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</si>
  <si>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</si>
  <si>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</si>
  <si>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</si>
  <si>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</si>
  <si>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</si>
  <si>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</si>
  <si>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</si>
  <si>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</si>
  <si>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</si>
  <si>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</si>
  <si>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UB-1</t>
    <phoneticPr fontId="20"/>
  </si>
  <si>
    <t>UB-2</t>
    <phoneticPr fontId="20"/>
  </si>
  <si>
    <t>UB-3</t>
    <phoneticPr fontId="20"/>
  </si>
  <si>
    <t>UB-4</t>
    <phoneticPr fontId="20"/>
  </si>
  <si>
    <t>UB-5</t>
    <phoneticPr fontId="20"/>
  </si>
  <si>
    <t>UB-6</t>
    <phoneticPr fontId="20"/>
  </si>
  <si>
    <t>UB-7</t>
    <phoneticPr fontId="20"/>
  </si>
  <si>
    <t>UB-8</t>
    <phoneticPr fontId="20"/>
  </si>
  <si>
    <t>UB-9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</si>
  <si>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</si>
  <si>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</si>
  <si>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</si>
  <si>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</si>
  <si>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</si>
  <si>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</si>
  <si>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</si>
  <si>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</si>
  <si>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</si>
  <si>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</si>
  <si>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</si>
  <si>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</si>
  <si>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</si>
  <si>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</si>
  <si>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</si>
  <si>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</si>
  <si>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</si>
  <si>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</si>
  <si>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</si>
  <si>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</si>
  <si>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</si>
  <si>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</si>
  <si>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</si>
  <si>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</si>
  <si>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</si>
  <si>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</si>
  <si>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</si>
  <si>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</si>
  <si>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</si>
  <si>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</si>
  <si>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</si>
  <si>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</si>
  <si>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</si>
  <si>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</si>
  <si>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</si>
  <si>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</si>
  <si>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</si>
  <si>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</si>
  <si>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</si>
  <si>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</si>
  <si>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</si>
  <si>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</si>
  <si>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</si>
  <si>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</si>
  <si>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</si>
  <si>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</si>
  <si>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</si>
  <si>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</si>
  <si>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</si>
  <si>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</si>
  <si>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</si>
  <si>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</si>
  <si>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</si>
  <si>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</si>
  <si>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</si>
  <si>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</si>
  <si>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</si>
  <si>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</si>
  <si>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</si>
  <si>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</si>
  <si>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</si>
  <si>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</si>
  <si>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</si>
  <si>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</si>
  <si>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</si>
  <si>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</si>
  <si>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</si>
  <si>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</si>
  <si>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</si>
  <si>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</si>
  <si>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</si>
  <si>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</si>
  <si>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</si>
  <si>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</si>
  <si>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</si>
  <si>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</si>
  <si>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</si>
  <si>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</si>
  <si>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</si>
  <si>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</si>
  <si>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</si>
  <si>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</si>
  <si>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</si>
  <si>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</si>
  <si>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</si>
  <si>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</si>
  <si>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</si>
  <si>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</si>
  <si>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</si>
  <si>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</si>
  <si>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</si>
  <si>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</si>
  <si>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</si>
  <si>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</si>
  <si>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</si>
  <si>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</si>
  <si>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</si>
  <si>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</si>
  <si>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</si>
  <si>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</si>
  <si>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</si>
  <si>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</si>
  <si>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</si>
  <si>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</si>
  <si>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</si>
  <si>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</si>
  <si>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</si>
  <si>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</si>
  <si>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</si>
  <si>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</si>
  <si>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</si>
  <si>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</si>
  <si>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</si>
  <si>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</si>
  <si>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</si>
  <si>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</si>
  <si>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</si>
  <si>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</si>
  <si>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</si>
  <si>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</si>
  <si>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</si>
  <si>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</si>
  <si>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</si>
  <si>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</si>
  <si>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</si>
  <si>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</si>
  <si>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</si>
  <si>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</si>
  <si>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</si>
  <si>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</si>
  <si>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</si>
  <si>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</si>
  <si>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</si>
  <si>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</si>
  <si>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</si>
  <si>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</si>
  <si>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</si>
  <si>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</si>
  <si>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</si>
  <si>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</si>
  <si>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FA-1</t>
    <phoneticPr fontId="20"/>
  </si>
  <si>
    <t>FA-3</t>
    <phoneticPr fontId="20"/>
  </si>
  <si>
    <t>FA-4</t>
    <phoneticPr fontId="20"/>
  </si>
  <si>
    <t>FA-5</t>
    <phoneticPr fontId="20"/>
  </si>
  <si>
    <t>FA-6</t>
    <phoneticPr fontId="20"/>
  </si>
  <si>
    <t>FA-7</t>
    <phoneticPr fontId="20"/>
  </si>
  <si>
    <t>FA-8</t>
    <phoneticPr fontId="20"/>
  </si>
  <si>
    <t>FA-9</t>
    <phoneticPr fontId="20"/>
  </si>
  <si>
    <t>FA-10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</si>
  <si>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</si>
  <si>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</si>
  <si>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</si>
  <si>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</si>
  <si>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</si>
  <si>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</si>
  <si>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</si>
  <si>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</si>
  <si>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</si>
  <si>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FB-1</t>
    <phoneticPr fontId="20"/>
  </si>
  <si>
    <t>FB-2</t>
    <phoneticPr fontId="20"/>
  </si>
  <si>
    <t>FB-3</t>
    <phoneticPr fontId="20"/>
  </si>
  <si>
    <t>FB-4</t>
    <phoneticPr fontId="20"/>
  </si>
  <si>
    <t>FB-5</t>
    <phoneticPr fontId="20"/>
  </si>
  <si>
    <t>FB-6</t>
    <phoneticPr fontId="20"/>
  </si>
  <si>
    <t>FB-7</t>
    <phoneticPr fontId="20"/>
  </si>
  <si>
    <t>FB-8</t>
    <phoneticPr fontId="20"/>
  </si>
  <si>
    <t>FB-9</t>
    <phoneticPr fontId="20"/>
  </si>
  <si>
    <t>FB-10</t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</si>
  <si>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</si>
  <si>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</si>
  <si>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</si>
  <si>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</si>
  <si>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</si>
  <si>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</si>
  <si>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</si>
  <si>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</si>
  <si>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</si>
  <si>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</si>
  <si>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</si>
  <si>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FC-1</t>
    <phoneticPr fontId="20"/>
  </si>
  <si>
    <t>FC-2</t>
    <phoneticPr fontId="20"/>
  </si>
  <si>
    <t>FC-3</t>
    <phoneticPr fontId="20"/>
  </si>
  <si>
    <t>FC-4</t>
    <phoneticPr fontId="20"/>
  </si>
  <si>
    <t>FC-5</t>
    <phoneticPr fontId="20"/>
  </si>
  <si>
    <t>FC-6</t>
    <phoneticPr fontId="20"/>
  </si>
  <si>
    <t>FC-7</t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</si>
  <si>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</si>
  <si>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</si>
  <si>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</si>
  <si>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</si>
  <si>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</si>
  <si>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</si>
  <si>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</si>
  <si>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</si>
  <si>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</si>
  <si>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</si>
  <si>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</si>
  <si>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</si>
  <si>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</si>
  <si>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</si>
  <si>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</si>
  <si>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</si>
  <si>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</si>
  <si>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</si>
  <si>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</si>
  <si>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</si>
  <si>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</si>
  <si>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</si>
  <si>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</si>
  <si>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</si>
  <si>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</si>
  <si>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</si>
  <si>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</si>
  <si>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</si>
  <si>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</si>
  <si>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</si>
  <si>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</si>
  <si>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</si>
  <si>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</si>
  <si>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</si>
  <si>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</si>
  <si>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</si>
  <si>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</si>
  <si>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</si>
  <si>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</si>
  <si>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</si>
  <si>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</si>
  <si>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</si>
  <si>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</si>
  <si>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</si>
  <si>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</si>
  <si>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</si>
  <si>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</si>
  <si>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</si>
  <si>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</si>
  <si>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GA-2</t>
    <phoneticPr fontId="20"/>
  </si>
  <si>
    <t>GA-4</t>
    <phoneticPr fontId="20"/>
  </si>
  <si>
    <t>GA-5</t>
    <phoneticPr fontId="20"/>
  </si>
  <si>
    <t>GA-6</t>
    <phoneticPr fontId="20"/>
  </si>
  <si>
    <t>GA-7</t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</si>
  <si>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</si>
  <si>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</si>
  <si>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</si>
  <si>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</si>
  <si>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</si>
  <si>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</si>
  <si>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</si>
  <si>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GB-6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</si>
  <si>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</si>
  <si>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</si>
  <si>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</si>
  <si>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</si>
  <si>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</si>
  <si>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</si>
  <si>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</si>
  <si>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</si>
  <si>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</si>
  <si>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</si>
  <si>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</si>
  <si>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</si>
  <si>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</si>
  <si>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</si>
  <si>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</si>
  <si>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</si>
  <si>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</si>
  <si>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</si>
  <si>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</si>
  <si>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</si>
  <si>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</si>
  <si>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</si>
  <si>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</si>
  <si>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</si>
  <si>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GD-4</t>
    <phoneticPr fontId="20"/>
  </si>
  <si>
    <t>中央・久保</t>
    <rPh sb="0" eb="2">
      <t>チュウオウ</t>
    </rPh>
    <rPh sb="3" eb="5">
      <t>クボ</t>
    </rPh>
    <phoneticPr fontId="20"/>
  </si>
  <si>
    <t>GE-1</t>
    <phoneticPr fontId="20"/>
  </si>
  <si>
    <t>GE-2</t>
    <phoneticPr fontId="20"/>
  </si>
  <si>
    <t>GE-3</t>
    <phoneticPr fontId="20"/>
  </si>
  <si>
    <t>GE-4</t>
    <phoneticPr fontId="20"/>
  </si>
  <si>
    <t>GE-5</t>
    <phoneticPr fontId="20"/>
  </si>
  <si>
    <t>GE-7</t>
    <phoneticPr fontId="20"/>
  </si>
  <si>
    <t>GE-8</t>
    <phoneticPr fontId="20"/>
  </si>
  <si>
    <t>GE-9</t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</si>
  <si>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</si>
  <si>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</si>
  <si>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</si>
  <si>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</si>
  <si>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</si>
  <si>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</si>
  <si>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</si>
  <si>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</si>
  <si>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SA-1</t>
    <phoneticPr fontId="20"/>
  </si>
  <si>
    <t>SA-2</t>
    <phoneticPr fontId="20"/>
  </si>
  <si>
    <t>SA-3</t>
    <phoneticPr fontId="20"/>
  </si>
  <si>
    <t>SA-4</t>
    <phoneticPr fontId="20"/>
  </si>
  <si>
    <t>SA-6</t>
    <phoneticPr fontId="20"/>
  </si>
  <si>
    <t>SA-7</t>
    <phoneticPr fontId="20"/>
  </si>
  <si>
    <t>SB-2</t>
    <phoneticPr fontId="20"/>
  </si>
  <si>
    <t>SB-3</t>
    <phoneticPr fontId="20"/>
  </si>
  <si>
    <t>SB-4</t>
    <phoneticPr fontId="20"/>
  </si>
  <si>
    <t>SB-5</t>
    <phoneticPr fontId="20"/>
  </si>
  <si>
    <t>SB-6</t>
    <phoneticPr fontId="20"/>
  </si>
  <si>
    <t>SB-7</t>
    <phoneticPr fontId="20"/>
  </si>
  <si>
    <t>SB-9</t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</si>
  <si>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</si>
  <si>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</si>
  <si>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</si>
  <si>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</si>
  <si>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</si>
  <si>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</si>
  <si>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</si>
  <si>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</si>
  <si>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</si>
  <si>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</si>
  <si>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</si>
  <si>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HA-1</t>
    <phoneticPr fontId="20"/>
  </si>
  <si>
    <t>HA-2</t>
    <phoneticPr fontId="20"/>
  </si>
  <si>
    <t>HA-3</t>
    <phoneticPr fontId="20"/>
  </si>
  <si>
    <t>HA-4</t>
    <phoneticPr fontId="20"/>
  </si>
  <si>
    <t>HA-5</t>
    <phoneticPr fontId="20"/>
  </si>
  <si>
    <t>HA-6</t>
    <phoneticPr fontId="20"/>
  </si>
  <si>
    <t>HA-7</t>
    <phoneticPr fontId="20"/>
  </si>
  <si>
    <t>HA-8</t>
    <phoneticPr fontId="20"/>
  </si>
  <si>
    <t>美和台1</t>
    <rPh sb="0" eb="2">
      <t>ミワ</t>
    </rPh>
    <rPh sb="2" eb="3">
      <t>ダイ</t>
    </rPh>
    <phoneticPr fontId="20"/>
  </si>
  <si>
    <t>美和台2</t>
    <rPh sb="0" eb="2">
      <t>ミワ</t>
    </rPh>
    <rPh sb="2" eb="3">
      <t>ダイ</t>
    </rPh>
    <phoneticPr fontId="20"/>
  </si>
  <si>
    <t>美和台3</t>
    <rPh sb="0" eb="2">
      <t>ミワ</t>
    </rPh>
    <rPh sb="2" eb="3">
      <t>ダイ</t>
    </rPh>
    <phoneticPr fontId="20"/>
  </si>
  <si>
    <t>美和台4</t>
    <rPh sb="0" eb="2">
      <t>ミワ</t>
    </rPh>
    <rPh sb="2" eb="3">
      <t>ダイ</t>
    </rPh>
    <phoneticPr fontId="20"/>
  </si>
  <si>
    <t>美和台5</t>
    <rPh sb="0" eb="2">
      <t>ミワ</t>
    </rPh>
    <rPh sb="2" eb="3">
      <t>ダイ</t>
    </rPh>
    <phoneticPr fontId="20"/>
  </si>
  <si>
    <t>美和台6</t>
    <rPh sb="0" eb="2">
      <t>ミワ</t>
    </rPh>
    <rPh sb="2" eb="3">
      <t>ダイ</t>
    </rPh>
    <phoneticPr fontId="20"/>
  </si>
  <si>
    <t>美和台7</t>
    <rPh sb="0" eb="2">
      <t>ミワ</t>
    </rPh>
    <rPh sb="2" eb="3">
      <t>ダイ</t>
    </rPh>
    <phoneticPr fontId="20"/>
  </si>
  <si>
    <t>美和台新町</t>
    <rPh sb="0" eb="2">
      <t>ミワ</t>
    </rPh>
    <rPh sb="2" eb="3">
      <t>ダイ</t>
    </rPh>
    <rPh sb="3" eb="5">
      <t>シンマチ</t>
    </rPh>
    <phoneticPr fontId="20"/>
  </si>
  <si>
    <t>美和台</t>
    <rPh sb="0" eb="2">
      <t>ミワ</t>
    </rPh>
    <rPh sb="2" eb="3">
      <t>ダイ</t>
    </rPh>
    <phoneticPr fontId="20"/>
  </si>
  <si>
    <t>HB-1①</t>
    <phoneticPr fontId="20"/>
  </si>
  <si>
    <t>HB-1②</t>
    <phoneticPr fontId="20"/>
  </si>
  <si>
    <t>HB-2①</t>
    <phoneticPr fontId="20"/>
  </si>
  <si>
    <t>HB-2②</t>
    <phoneticPr fontId="20"/>
  </si>
  <si>
    <t>HB-3</t>
    <phoneticPr fontId="20"/>
  </si>
  <si>
    <t>HB-4</t>
    <phoneticPr fontId="20"/>
  </si>
  <si>
    <t>HB-5</t>
    <phoneticPr fontId="20"/>
  </si>
  <si>
    <t>HB-6</t>
    <phoneticPr fontId="20"/>
  </si>
  <si>
    <t>HB-7</t>
    <phoneticPr fontId="20"/>
  </si>
  <si>
    <t>HB-8①</t>
    <phoneticPr fontId="20"/>
  </si>
  <si>
    <t>HB-8②</t>
    <phoneticPr fontId="20"/>
  </si>
  <si>
    <t>HB-9①</t>
    <phoneticPr fontId="20"/>
  </si>
  <si>
    <t>HB-9②</t>
    <phoneticPr fontId="20"/>
  </si>
  <si>
    <t>HB-10</t>
    <phoneticPr fontId="20"/>
  </si>
  <si>
    <t>和白丘1①</t>
    <rPh sb="0" eb="3">
      <t>ワジロガオカ</t>
    </rPh>
    <phoneticPr fontId="20"/>
  </si>
  <si>
    <t>和白丘1②</t>
    <rPh sb="0" eb="3">
      <t>ワジロガオカ</t>
    </rPh>
    <phoneticPr fontId="20"/>
  </si>
  <si>
    <t>和白丘2①</t>
    <rPh sb="0" eb="3">
      <t>ワジロガオカ</t>
    </rPh>
    <phoneticPr fontId="20"/>
  </si>
  <si>
    <t>和白丘2②</t>
    <rPh sb="0" eb="3">
      <t>ワジロガオカ</t>
    </rPh>
    <phoneticPr fontId="20"/>
  </si>
  <si>
    <t>和白丘3</t>
    <rPh sb="0" eb="3">
      <t>ワジロガオカ</t>
    </rPh>
    <phoneticPr fontId="20"/>
  </si>
  <si>
    <t>和白丘4</t>
    <rPh sb="0" eb="3">
      <t>ワジロガオカ</t>
    </rPh>
    <phoneticPr fontId="20"/>
  </si>
  <si>
    <t>和白1</t>
    <rPh sb="0" eb="2">
      <t>ワジロ</t>
    </rPh>
    <phoneticPr fontId="20"/>
  </si>
  <si>
    <t>和白2・和白3①</t>
    <rPh sb="0" eb="2">
      <t>ワジロ</t>
    </rPh>
    <rPh sb="4" eb="6">
      <t>ワジロ</t>
    </rPh>
    <phoneticPr fontId="20"/>
  </si>
  <si>
    <t>和白3②</t>
    <rPh sb="0" eb="2">
      <t>ワジロ</t>
    </rPh>
    <phoneticPr fontId="20"/>
  </si>
  <si>
    <t>和白4①</t>
    <rPh sb="0" eb="2">
      <t>ワジロ</t>
    </rPh>
    <phoneticPr fontId="20"/>
  </si>
  <si>
    <t>和白4②</t>
    <rPh sb="0" eb="2">
      <t>ワジロ</t>
    </rPh>
    <phoneticPr fontId="20"/>
  </si>
  <si>
    <t>和白5②</t>
    <rPh sb="0" eb="2">
      <t>ワジロ</t>
    </rPh>
    <phoneticPr fontId="20"/>
  </si>
  <si>
    <t>和白6</t>
    <rPh sb="0" eb="2">
      <t>ワジロ</t>
    </rPh>
    <phoneticPr fontId="20"/>
  </si>
  <si>
    <t>HC-1</t>
    <phoneticPr fontId="20"/>
  </si>
  <si>
    <t>HC-2①</t>
    <phoneticPr fontId="20"/>
  </si>
  <si>
    <t>HC-2②</t>
    <phoneticPr fontId="20"/>
  </si>
  <si>
    <t>HC-3</t>
    <phoneticPr fontId="20"/>
  </si>
  <si>
    <t>HC-4</t>
    <phoneticPr fontId="20"/>
  </si>
  <si>
    <t>HC-5</t>
    <phoneticPr fontId="20"/>
  </si>
  <si>
    <t>HC-6</t>
    <phoneticPr fontId="20"/>
  </si>
  <si>
    <t>三苫1</t>
    <rPh sb="0" eb="2">
      <t>ミトマ</t>
    </rPh>
    <phoneticPr fontId="20"/>
  </si>
  <si>
    <t>三苫2①</t>
    <rPh sb="0" eb="2">
      <t>ミトマ</t>
    </rPh>
    <phoneticPr fontId="20"/>
  </si>
  <si>
    <t>三苫2②</t>
    <rPh sb="0" eb="2">
      <t>ミトマ</t>
    </rPh>
    <phoneticPr fontId="20"/>
  </si>
  <si>
    <t>三苫3</t>
    <rPh sb="0" eb="2">
      <t>ミトマ</t>
    </rPh>
    <phoneticPr fontId="20"/>
  </si>
  <si>
    <t>三苫4</t>
    <rPh sb="0" eb="2">
      <t>ミトマ</t>
    </rPh>
    <phoneticPr fontId="20"/>
  </si>
  <si>
    <t>三苫5</t>
    <rPh sb="0" eb="2">
      <t>ミトマ</t>
    </rPh>
    <phoneticPr fontId="20"/>
  </si>
  <si>
    <t>三苫6・7</t>
    <rPh sb="0" eb="2">
      <t>ミトマ</t>
    </rPh>
    <phoneticPr fontId="20"/>
  </si>
  <si>
    <t>三苫</t>
    <rPh sb="0" eb="2">
      <t>ミトマ</t>
    </rPh>
    <phoneticPr fontId="20"/>
  </si>
  <si>
    <t>HD-1</t>
    <phoneticPr fontId="20"/>
  </si>
  <si>
    <t>HD-2</t>
    <phoneticPr fontId="20"/>
  </si>
  <si>
    <t>塩浜1①</t>
    <rPh sb="0" eb="2">
      <t>シオハマ</t>
    </rPh>
    <phoneticPr fontId="20"/>
  </si>
  <si>
    <t>塩浜1②・塩浜3</t>
    <rPh sb="0" eb="2">
      <t>シオハマ</t>
    </rPh>
    <rPh sb="5" eb="7">
      <t>シオハマ</t>
    </rPh>
    <phoneticPr fontId="20"/>
  </si>
  <si>
    <t>HE-1</t>
    <phoneticPr fontId="20"/>
  </si>
  <si>
    <t>HE-2</t>
    <phoneticPr fontId="20"/>
  </si>
  <si>
    <t>HE-3</t>
    <phoneticPr fontId="20"/>
  </si>
  <si>
    <t>HE-4</t>
    <phoneticPr fontId="20"/>
  </si>
  <si>
    <t>HE-5①</t>
    <phoneticPr fontId="20"/>
  </si>
  <si>
    <t>HE-5②</t>
    <phoneticPr fontId="20"/>
  </si>
  <si>
    <t>HE-6</t>
    <phoneticPr fontId="20"/>
  </si>
  <si>
    <t>HE-7</t>
    <phoneticPr fontId="20"/>
  </si>
  <si>
    <t>HE-8</t>
    <phoneticPr fontId="20"/>
  </si>
  <si>
    <t>HE-9</t>
    <phoneticPr fontId="20"/>
  </si>
  <si>
    <t>高美台1</t>
    <rPh sb="0" eb="3">
      <t>タカミダイ</t>
    </rPh>
    <phoneticPr fontId="20"/>
  </si>
  <si>
    <t>高美台2</t>
    <rPh sb="0" eb="3">
      <t>タカミダイ</t>
    </rPh>
    <phoneticPr fontId="20"/>
  </si>
  <si>
    <t>高美台3</t>
    <rPh sb="0" eb="3">
      <t>タカミダイ</t>
    </rPh>
    <phoneticPr fontId="20"/>
  </si>
  <si>
    <t>高美台4</t>
    <rPh sb="0" eb="3">
      <t>タカミダイ</t>
    </rPh>
    <phoneticPr fontId="20"/>
  </si>
  <si>
    <t>和白東1①</t>
    <rPh sb="0" eb="3">
      <t>ワジロヒガシ</t>
    </rPh>
    <phoneticPr fontId="20"/>
  </si>
  <si>
    <t>和白東1②</t>
    <rPh sb="0" eb="3">
      <t>ワジロヒガシ</t>
    </rPh>
    <phoneticPr fontId="20"/>
  </si>
  <si>
    <t>和白東2</t>
    <rPh sb="0" eb="3">
      <t>ワジロヒガシ</t>
    </rPh>
    <phoneticPr fontId="20"/>
  </si>
  <si>
    <t>和白東3</t>
    <rPh sb="0" eb="3">
      <t>ワジロヒガシ</t>
    </rPh>
    <phoneticPr fontId="20"/>
  </si>
  <si>
    <t>和白東4</t>
    <rPh sb="0" eb="3">
      <t>ワジロヒガシ</t>
    </rPh>
    <phoneticPr fontId="20"/>
  </si>
  <si>
    <t>和白東5</t>
    <rPh sb="0" eb="3">
      <t>ワジロヒガシ</t>
    </rPh>
    <phoneticPr fontId="20"/>
  </si>
  <si>
    <t>HF-1</t>
    <phoneticPr fontId="20"/>
  </si>
  <si>
    <t>HF-2①</t>
    <phoneticPr fontId="20"/>
  </si>
  <si>
    <t>HF-2②</t>
    <phoneticPr fontId="20"/>
  </si>
  <si>
    <t>HF-3</t>
    <phoneticPr fontId="20"/>
  </si>
  <si>
    <t>HF-5</t>
    <phoneticPr fontId="20"/>
  </si>
  <si>
    <t>HF-7</t>
    <phoneticPr fontId="20"/>
  </si>
  <si>
    <t>HF-8</t>
    <phoneticPr fontId="20"/>
  </si>
  <si>
    <t>HF-9</t>
    <phoneticPr fontId="20"/>
  </si>
  <si>
    <t>HF-10</t>
    <phoneticPr fontId="20"/>
  </si>
  <si>
    <t>HF-11</t>
    <phoneticPr fontId="20"/>
  </si>
  <si>
    <t>香住ケ丘1・7</t>
    <rPh sb="0" eb="4">
      <t>カスミガオカ</t>
    </rPh>
    <phoneticPr fontId="20"/>
  </si>
  <si>
    <t>香住ケ丘2①</t>
    <rPh sb="0" eb="4">
      <t>カスミガオカ</t>
    </rPh>
    <phoneticPr fontId="20"/>
  </si>
  <si>
    <t>香住ケ丘2②</t>
    <rPh sb="0" eb="4">
      <t>カスミガオカ</t>
    </rPh>
    <phoneticPr fontId="20"/>
  </si>
  <si>
    <t>香住ケ丘3</t>
    <rPh sb="0" eb="4">
      <t>カスミガオカ</t>
    </rPh>
    <phoneticPr fontId="20"/>
  </si>
  <si>
    <t>香住ケ丘5</t>
    <rPh sb="0" eb="4">
      <t>カスミガオカ</t>
    </rPh>
    <phoneticPr fontId="20"/>
  </si>
  <si>
    <t>唐原1</t>
    <rPh sb="0" eb="2">
      <t>トウノハル</t>
    </rPh>
    <phoneticPr fontId="20"/>
  </si>
  <si>
    <t>唐原2</t>
    <rPh sb="0" eb="2">
      <t>トウノハル</t>
    </rPh>
    <phoneticPr fontId="20"/>
  </si>
  <si>
    <t>唐原3</t>
    <rPh sb="0" eb="2">
      <t>トウノハル</t>
    </rPh>
    <phoneticPr fontId="20"/>
  </si>
  <si>
    <t>唐原4</t>
    <rPh sb="0" eb="2">
      <t>トウノハル</t>
    </rPh>
    <phoneticPr fontId="20"/>
  </si>
  <si>
    <t>唐原5</t>
    <rPh sb="0" eb="2">
      <t>トウノハル</t>
    </rPh>
    <phoneticPr fontId="20"/>
  </si>
  <si>
    <t>香住ケ丘・唐原</t>
    <rPh sb="0" eb="4">
      <t>カスミガオカ</t>
    </rPh>
    <rPh sb="5" eb="7">
      <t>トウノハル</t>
    </rPh>
    <phoneticPr fontId="20"/>
  </si>
  <si>
    <t>HG-1①</t>
    <phoneticPr fontId="20"/>
  </si>
  <si>
    <t>HG-1②</t>
    <phoneticPr fontId="20"/>
  </si>
  <si>
    <t>HG-2</t>
    <phoneticPr fontId="20"/>
  </si>
  <si>
    <t>HG-3</t>
    <phoneticPr fontId="20"/>
  </si>
  <si>
    <t>松香台1①</t>
    <rPh sb="0" eb="3">
      <t>マツカダイ</t>
    </rPh>
    <phoneticPr fontId="20"/>
  </si>
  <si>
    <t>松香台1②</t>
    <rPh sb="0" eb="3">
      <t>マツカダイ</t>
    </rPh>
    <phoneticPr fontId="20"/>
  </si>
  <si>
    <t>松香台2</t>
    <rPh sb="0" eb="3">
      <t>マツカダイ</t>
    </rPh>
    <phoneticPr fontId="20"/>
  </si>
  <si>
    <t>下原1</t>
    <rPh sb="0" eb="2">
      <t>シモバル</t>
    </rPh>
    <phoneticPr fontId="20"/>
  </si>
  <si>
    <t>下原3</t>
    <rPh sb="0" eb="2">
      <t>シモバル</t>
    </rPh>
    <phoneticPr fontId="20"/>
  </si>
  <si>
    <t>下原4②・下原5</t>
    <rPh sb="0" eb="2">
      <t>シモバル</t>
    </rPh>
    <rPh sb="5" eb="7">
      <t>シモバル</t>
    </rPh>
    <phoneticPr fontId="20"/>
  </si>
  <si>
    <t>松香台・下原</t>
    <rPh sb="0" eb="3">
      <t>マツカダイ</t>
    </rPh>
    <rPh sb="4" eb="6">
      <t>シモバル</t>
    </rPh>
    <phoneticPr fontId="20"/>
  </si>
  <si>
    <t>HI-1①</t>
    <phoneticPr fontId="20"/>
  </si>
  <si>
    <t>HI-1②</t>
    <phoneticPr fontId="20"/>
  </si>
  <si>
    <t>HI-2</t>
    <phoneticPr fontId="20"/>
  </si>
  <si>
    <t>HI-3①</t>
    <phoneticPr fontId="20"/>
  </si>
  <si>
    <t>HI-3②</t>
    <phoneticPr fontId="20"/>
  </si>
  <si>
    <t>HI-4①</t>
    <phoneticPr fontId="20"/>
  </si>
  <si>
    <t>HI-4②</t>
    <phoneticPr fontId="20"/>
  </si>
  <si>
    <t>HI-5</t>
    <phoneticPr fontId="20"/>
  </si>
  <si>
    <t>HI-6</t>
    <phoneticPr fontId="20"/>
  </si>
  <si>
    <t>HI-7①</t>
    <phoneticPr fontId="20"/>
  </si>
  <si>
    <t>HI-7②</t>
    <phoneticPr fontId="20"/>
  </si>
  <si>
    <t>HI-8</t>
    <phoneticPr fontId="20"/>
  </si>
  <si>
    <t>HI-9</t>
    <phoneticPr fontId="20"/>
  </si>
  <si>
    <t>御島崎1①</t>
    <rPh sb="0" eb="3">
      <t>ミシマザキ</t>
    </rPh>
    <phoneticPr fontId="20"/>
  </si>
  <si>
    <t>御島崎1②</t>
    <rPh sb="0" eb="3">
      <t>ミシマザキ</t>
    </rPh>
    <phoneticPr fontId="20"/>
  </si>
  <si>
    <t>御島崎2</t>
    <rPh sb="0" eb="3">
      <t>ミシマザキ</t>
    </rPh>
    <phoneticPr fontId="20"/>
  </si>
  <si>
    <t>香椎駅東4①</t>
    <rPh sb="0" eb="3">
      <t>カシイエキ</t>
    </rPh>
    <rPh sb="3" eb="4">
      <t>ヒガシ</t>
    </rPh>
    <phoneticPr fontId="20"/>
  </si>
  <si>
    <t>香椎駅東4②</t>
    <rPh sb="0" eb="3">
      <t>カシイエキ</t>
    </rPh>
    <rPh sb="3" eb="4">
      <t>ヒガシ</t>
    </rPh>
    <phoneticPr fontId="20"/>
  </si>
  <si>
    <t>香椎駅前3①</t>
    <rPh sb="0" eb="3">
      <t>カシイエキ</t>
    </rPh>
    <rPh sb="3" eb="4">
      <t>マエ</t>
    </rPh>
    <phoneticPr fontId="20"/>
  </si>
  <si>
    <t>香椎駅前3②</t>
    <rPh sb="0" eb="4">
      <t>カシイエキマエ</t>
    </rPh>
    <phoneticPr fontId="20"/>
  </si>
  <si>
    <t>香椎駅東1①</t>
    <rPh sb="0" eb="3">
      <t>カシイエキ</t>
    </rPh>
    <rPh sb="3" eb="4">
      <t>ヒガシ</t>
    </rPh>
    <phoneticPr fontId="20"/>
  </si>
  <si>
    <t>香椎駅東1②・香椎駅東2</t>
    <rPh sb="0" eb="3">
      <t>カシイエキ</t>
    </rPh>
    <rPh sb="3" eb="4">
      <t>ヒガシ</t>
    </rPh>
    <rPh sb="7" eb="10">
      <t>カシイエキ</t>
    </rPh>
    <rPh sb="10" eb="11">
      <t>ヒガシ</t>
    </rPh>
    <phoneticPr fontId="20"/>
  </si>
  <si>
    <t>香椎駅東3①</t>
    <rPh sb="0" eb="3">
      <t>カシイエキ</t>
    </rPh>
    <rPh sb="3" eb="4">
      <t>ヒガシ</t>
    </rPh>
    <phoneticPr fontId="20"/>
  </si>
  <si>
    <t>香椎駅東3②</t>
    <rPh sb="0" eb="3">
      <t>カシイエキ</t>
    </rPh>
    <rPh sb="3" eb="4">
      <t>ヒガシ</t>
    </rPh>
    <phoneticPr fontId="20"/>
  </si>
  <si>
    <t>香椎駅前1</t>
    <rPh sb="0" eb="3">
      <t>カシイエキ</t>
    </rPh>
    <rPh sb="3" eb="4">
      <t>マエ</t>
    </rPh>
    <phoneticPr fontId="20"/>
  </si>
  <si>
    <t>香椎駅前2</t>
    <rPh sb="0" eb="4">
      <t>カシイエキマエ</t>
    </rPh>
    <phoneticPr fontId="20"/>
  </si>
  <si>
    <t>御島崎・香椎駅東、前</t>
    <rPh sb="0" eb="3">
      <t>ミシマザキ</t>
    </rPh>
    <rPh sb="4" eb="7">
      <t>カシイエキ</t>
    </rPh>
    <rPh sb="7" eb="8">
      <t>ヒガシ</t>
    </rPh>
    <rPh sb="9" eb="10">
      <t>マエ</t>
    </rPh>
    <phoneticPr fontId="20"/>
  </si>
  <si>
    <t>HJ-1①</t>
    <phoneticPr fontId="20"/>
  </si>
  <si>
    <t>HJ-1②</t>
    <phoneticPr fontId="20"/>
  </si>
  <si>
    <t>HJ-2①</t>
    <phoneticPr fontId="20"/>
  </si>
  <si>
    <t>HJ-2②</t>
    <phoneticPr fontId="20"/>
  </si>
  <si>
    <t>HJ-3</t>
    <phoneticPr fontId="20"/>
  </si>
  <si>
    <t>HJ-4</t>
    <phoneticPr fontId="20"/>
  </si>
  <si>
    <t>HJ-5</t>
    <phoneticPr fontId="20"/>
  </si>
  <si>
    <t>HJ-6</t>
    <phoneticPr fontId="20"/>
  </si>
  <si>
    <t>HJ-7</t>
    <phoneticPr fontId="20"/>
  </si>
  <si>
    <t>HJ-8</t>
    <phoneticPr fontId="20"/>
  </si>
  <si>
    <t>HJ-9</t>
    <phoneticPr fontId="20"/>
  </si>
  <si>
    <t>HJ-10</t>
    <phoneticPr fontId="20"/>
  </si>
  <si>
    <t>HJ-11</t>
    <phoneticPr fontId="20"/>
  </si>
  <si>
    <t>香椎1①</t>
    <rPh sb="0" eb="2">
      <t>カシイ</t>
    </rPh>
    <phoneticPr fontId="20"/>
  </si>
  <si>
    <t>香椎1②</t>
    <rPh sb="0" eb="2">
      <t>カシイ</t>
    </rPh>
    <phoneticPr fontId="20"/>
  </si>
  <si>
    <t>香椎2①</t>
    <rPh sb="0" eb="2">
      <t>カシイ</t>
    </rPh>
    <phoneticPr fontId="20"/>
  </si>
  <si>
    <t>香椎2②</t>
    <rPh sb="0" eb="2">
      <t>カシイ</t>
    </rPh>
    <phoneticPr fontId="20"/>
  </si>
  <si>
    <t>香椎3</t>
    <rPh sb="0" eb="2">
      <t>カシイ</t>
    </rPh>
    <phoneticPr fontId="20"/>
  </si>
  <si>
    <t>香椎4</t>
    <rPh sb="0" eb="2">
      <t>カシイ</t>
    </rPh>
    <phoneticPr fontId="20"/>
  </si>
  <si>
    <t>香椎5</t>
    <rPh sb="0" eb="2">
      <t>カシイ</t>
    </rPh>
    <phoneticPr fontId="20"/>
  </si>
  <si>
    <t>香椎6</t>
    <rPh sb="0" eb="2">
      <t>カシイ</t>
    </rPh>
    <phoneticPr fontId="20"/>
  </si>
  <si>
    <t>香椎台1</t>
    <rPh sb="0" eb="2">
      <t>カシイ</t>
    </rPh>
    <rPh sb="2" eb="3">
      <t>ダイ</t>
    </rPh>
    <phoneticPr fontId="20"/>
  </si>
  <si>
    <t>香椎台2</t>
    <rPh sb="0" eb="2">
      <t>カシイ</t>
    </rPh>
    <rPh sb="2" eb="3">
      <t>ダイ</t>
    </rPh>
    <phoneticPr fontId="20"/>
  </si>
  <si>
    <t>香椎台3</t>
    <rPh sb="0" eb="2">
      <t>カシイ</t>
    </rPh>
    <rPh sb="2" eb="3">
      <t>ダイ</t>
    </rPh>
    <phoneticPr fontId="20"/>
  </si>
  <si>
    <t>香椎台4</t>
    <rPh sb="0" eb="2">
      <t>カシイ</t>
    </rPh>
    <rPh sb="2" eb="3">
      <t>ダイ</t>
    </rPh>
    <phoneticPr fontId="20"/>
  </si>
  <si>
    <t>香椎台5</t>
    <rPh sb="0" eb="2">
      <t>カシイ</t>
    </rPh>
    <rPh sb="2" eb="3">
      <t>ダイ</t>
    </rPh>
    <phoneticPr fontId="20"/>
  </si>
  <si>
    <t>香椎・香椎台</t>
    <rPh sb="0" eb="2">
      <t>カシイ</t>
    </rPh>
    <rPh sb="3" eb="5">
      <t>カシイ</t>
    </rPh>
    <rPh sb="5" eb="6">
      <t>ダイ</t>
    </rPh>
    <phoneticPr fontId="20"/>
  </si>
  <si>
    <t>東区①</t>
    <rPh sb="0" eb="2">
      <t>ヒガシク</t>
    </rPh>
    <phoneticPr fontId="23"/>
  </si>
  <si>
    <t>東区① 計</t>
    <rPh sb="0" eb="2">
      <t>ヒガシク</t>
    </rPh>
    <rPh sb="4" eb="5">
      <t>ケイ</t>
    </rPh>
    <phoneticPr fontId="20"/>
  </si>
  <si>
    <t>東区②</t>
    <rPh sb="0" eb="2">
      <t>ヒガシク</t>
    </rPh>
    <phoneticPr fontId="23"/>
  </si>
  <si>
    <t>東区② 計</t>
    <rPh sb="0" eb="2">
      <t>ヒガシク</t>
    </rPh>
    <rPh sb="4" eb="5">
      <t>ケイ</t>
    </rPh>
    <phoneticPr fontId="20"/>
  </si>
  <si>
    <t>HK-1①</t>
    <phoneticPr fontId="23"/>
  </si>
  <si>
    <t>HK-1②</t>
    <phoneticPr fontId="23"/>
  </si>
  <si>
    <t>HK-2①</t>
    <phoneticPr fontId="23"/>
  </si>
  <si>
    <t>HK-2②</t>
    <phoneticPr fontId="23"/>
  </si>
  <si>
    <t>HK-2③</t>
    <phoneticPr fontId="23"/>
  </si>
  <si>
    <t>HK-3</t>
    <phoneticPr fontId="23"/>
  </si>
  <si>
    <t>HK-4</t>
    <phoneticPr fontId="23"/>
  </si>
  <si>
    <t>HK-5</t>
    <phoneticPr fontId="23"/>
  </si>
  <si>
    <t>HK-7</t>
    <phoneticPr fontId="23"/>
  </si>
  <si>
    <t>香椎浜1①</t>
    <rPh sb="0" eb="3">
      <t>カシイハマ</t>
    </rPh>
    <phoneticPr fontId="23"/>
  </si>
  <si>
    <t>香椎浜1②</t>
    <rPh sb="0" eb="3">
      <t>カシイハマ</t>
    </rPh>
    <phoneticPr fontId="23"/>
  </si>
  <si>
    <t>香椎浜2①</t>
    <rPh sb="0" eb="3">
      <t>カシイハマ</t>
    </rPh>
    <phoneticPr fontId="23"/>
  </si>
  <si>
    <t>香椎浜2②</t>
    <rPh sb="0" eb="3">
      <t>カシイハマ</t>
    </rPh>
    <phoneticPr fontId="23"/>
  </si>
  <si>
    <t>香椎浜2③</t>
    <rPh sb="0" eb="3">
      <t>カシイハマ</t>
    </rPh>
    <phoneticPr fontId="23"/>
  </si>
  <si>
    <t>香椎浜3</t>
    <rPh sb="0" eb="3">
      <t>カシイハマ</t>
    </rPh>
    <phoneticPr fontId="23"/>
  </si>
  <si>
    <t>香椎浜4</t>
    <rPh sb="0" eb="3">
      <t>カシイハマ</t>
    </rPh>
    <phoneticPr fontId="23"/>
  </si>
  <si>
    <t>香椎団地</t>
    <rPh sb="0" eb="2">
      <t>カシイ</t>
    </rPh>
    <rPh sb="2" eb="4">
      <t>ダンチ</t>
    </rPh>
    <phoneticPr fontId="23"/>
  </si>
  <si>
    <t>香椎照葉3・4</t>
    <rPh sb="0" eb="2">
      <t>カシイ</t>
    </rPh>
    <rPh sb="2" eb="4">
      <t>テリハ</t>
    </rPh>
    <phoneticPr fontId="23"/>
  </si>
  <si>
    <t>香椎浜・団地・照葉</t>
    <rPh sb="0" eb="3">
      <t>カシイハマ</t>
    </rPh>
    <rPh sb="4" eb="6">
      <t>ダンチ</t>
    </rPh>
    <rPh sb="7" eb="9">
      <t>テリハ</t>
    </rPh>
    <phoneticPr fontId="20"/>
  </si>
  <si>
    <t>HL-1①</t>
    <phoneticPr fontId="23"/>
  </si>
  <si>
    <t>HL-1②</t>
    <phoneticPr fontId="23"/>
  </si>
  <si>
    <t>HL-2①</t>
    <phoneticPr fontId="23"/>
  </si>
  <si>
    <t>HL-2②</t>
    <phoneticPr fontId="23"/>
  </si>
  <si>
    <t>HL-3</t>
    <phoneticPr fontId="23"/>
  </si>
  <si>
    <t>HL-4①</t>
    <phoneticPr fontId="23"/>
  </si>
  <si>
    <t>HL-4②</t>
    <phoneticPr fontId="23"/>
  </si>
  <si>
    <t>HL-5①</t>
    <phoneticPr fontId="23"/>
  </si>
  <si>
    <t>HL-5②</t>
    <phoneticPr fontId="23"/>
  </si>
  <si>
    <t>HL-6</t>
    <phoneticPr fontId="23"/>
  </si>
  <si>
    <t>千早1①</t>
    <rPh sb="0" eb="2">
      <t>チハヤ</t>
    </rPh>
    <phoneticPr fontId="23"/>
  </si>
  <si>
    <t>千早1②</t>
    <rPh sb="0" eb="2">
      <t>チハヤ</t>
    </rPh>
    <phoneticPr fontId="23"/>
  </si>
  <si>
    <t>千早2①</t>
    <rPh sb="0" eb="2">
      <t>チハヤ</t>
    </rPh>
    <phoneticPr fontId="23"/>
  </si>
  <si>
    <t>千早2②</t>
    <rPh sb="0" eb="2">
      <t>チハヤ</t>
    </rPh>
    <phoneticPr fontId="23"/>
  </si>
  <si>
    <t>千早2③・千早3</t>
    <rPh sb="0" eb="2">
      <t>チハヤ</t>
    </rPh>
    <rPh sb="5" eb="7">
      <t>チハヤ</t>
    </rPh>
    <phoneticPr fontId="23"/>
  </si>
  <si>
    <t>千早4①</t>
    <rPh sb="0" eb="2">
      <t>チハヤ</t>
    </rPh>
    <phoneticPr fontId="23"/>
  </si>
  <si>
    <t>千早4②</t>
    <rPh sb="0" eb="2">
      <t>チハヤ</t>
    </rPh>
    <phoneticPr fontId="23"/>
  </si>
  <si>
    <t>千早5①</t>
    <rPh sb="0" eb="2">
      <t>チハヤ</t>
    </rPh>
    <phoneticPr fontId="23"/>
  </si>
  <si>
    <t>千早5②</t>
    <rPh sb="0" eb="2">
      <t>チハヤ</t>
    </rPh>
    <phoneticPr fontId="23"/>
  </si>
  <si>
    <t>千早6</t>
    <rPh sb="0" eb="2">
      <t>チハヤ</t>
    </rPh>
    <phoneticPr fontId="23"/>
  </si>
  <si>
    <t>HM-1</t>
    <phoneticPr fontId="23"/>
  </si>
  <si>
    <t>HM-2①</t>
    <phoneticPr fontId="23"/>
  </si>
  <si>
    <t>HM-2②</t>
    <phoneticPr fontId="23"/>
  </si>
  <si>
    <t>HM-3</t>
    <phoneticPr fontId="23"/>
  </si>
  <si>
    <t>HM-4</t>
    <phoneticPr fontId="23"/>
  </si>
  <si>
    <t>HM-5</t>
    <phoneticPr fontId="23"/>
  </si>
  <si>
    <t>HM-6</t>
    <phoneticPr fontId="23"/>
  </si>
  <si>
    <t>HM-7</t>
    <phoneticPr fontId="23"/>
  </si>
  <si>
    <t>HM-8</t>
    <phoneticPr fontId="23"/>
  </si>
  <si>
    <t>HM-9</t>
    <phoneticPr fontId="23"/>
  </si>
  <si>
    <t>水谷1</t>
    <rPh sb="0" eb="2">
      <t>ミズタニ</t>
    </rPh>
    <phoneticPr fontId="23"/>
  </si>
  <si>
    <t>水谷2①</t>
    <rPh sb="0" eb="2">
      <t>ミズタニ</t>
    </rPh>
    <phoneticPr fontId="23"/>
  </si>
  <si>
    <t>水谷2②</t>
    <rPh sb="0" eb="2">
      <t>ミズタニ</t>
    </rPh>
    <phoneticPr fontId="23"/>
  </si>
  <si>
    <t>水谷3</t>
    <rPh sb="0" eb="2">
      <t>ミズタニ</t>
    </rPh>
    <phoneticPr fontId="23"/>
  </si>
  <si>
    <t>舞松原1</t>
    <rPh sb="0" eb="3">
      <t>マイマツバラ</t>
    </rPh>
    <phoneticPr fontId="23"/>
  </si>
  <si>
    <t>舞松原2</t>
    <rPh sb="0" eb="3">
      <t>マイマツバラ</t>
    </rPh>
    <phoneticPr fontId="23"/>
  </si>
  <si>
    <t>舞松原3</t>
    <rPh sb="0" eb="3">
      <t>マイマツバラ</t>
    </rPh>
    <phoneticPr fontId="23"/>
  </si>
  <si>
    <t>舞松原4</t>
    <rPh sb="0" eb="3">
      <t>マイマツバラ</t>
    </rPh>
    <phoneticPr fontId="23"/>
  </si>
  <si>
    <t>舞松原5</t>
    <rPh sb="0" eb="3">
      <t>マイマツバラ</t>
    </rPh>
    <phoneticPr fontId="23"/>
  </si>
  <si>
    <t>舞松原6</t>
    <rPh sb="0" eb="3">
      <t>マイマツバラ</t>
    </rPh>
    <phoneticPr fontId="23"/>
  </si>
  <si>
    <t>千早</t>
  </si>
  <si>
    <t>千早</t>
    <rPh sb="0" eb="2">
      <t>チハヤ</t>
    </rPh>
    <phoneticPr fontId="20"/>
  </si>
  <si>
    <t>水谷・舞松原</t>
  </si>
  <si>
    <t>水谷・舞松原</t>
    <rPh sb="0" eb="2">
      <t>ミズタニ</t>
    </rPh>
    <rPh sb="3" eb="6">
      <t>マイマツバラ</t>
    </rPh>
    <phoneticPr fontId="20"/>
  </si>
  <si>
    <t>HN-1</t>
    <phoneticPr fontId="23"/>
  </si>
  <si>
    <t>HN-2</t>
    <phoneticPr fontId="23"/>
  </si>
  <si>
    <t>HN-3</t>
    <phoneticPr fontId="23"/>
  </si>
  <si>
    <t>HN-4</t>
    <phoneticPr fontId="23"/>
  </si>
  <si>
    <t>HN-5</t>
    <phoneticPr fontId="23"/>
  </si>
  <si>
    <t>HN-6①</t>
    <phoneticPr fontId="23"/>
  </si>
  <si>
    <t>HN-6②</t>
    <phoneticPr fontId="23"/>
  </si>
  <si>
    <t>HN-7</t>
    <phoneticPr fontId="23"/>
  </si>
  <si>
    <t>HN-8</t>
    <phoneticPr fontId="23"/>
  </si>
  <si>
    <t>HN-9</t>
    <phoneticPr fontId="23"/>
  </si>
  <si>
    <t>HN-10</t>
    <phoneticPr fontId="23"/>
  </si>
  <si>
    <t>HN-11</t>
    <phoneticPr fontId="23"/>
  </si>
  <si>
    <t>HN-12</t>
    <phoneticPr fontId="23"/>
  </si>
  <si>
    <t>青葉1</t>
    <rPh sb="0" eb="2">
      <t>アオバ</t>
    </rPh>
    <phoneticPr fontId="23"/>
  </si>
  <si>
    <t>青葉2</t>
    <rPh sb="0" eb="2">
      <t>アオバ</t>
    </rPh>
    <phoneticPr fontId="23"/>
  </si>
  <si>
    <t>青葉3</t>
    <rPh sb="0" eb="2">
      <t>アオバ</t>
    </rPh>
    <phoneticPr fontId="23"/>
  </si>
  <si>
    <t>青葉4・5</t>
    <rPh sb="0" eb="2">
      <t>アオバ</t>
    </rPh>
    <phoneticPr fontId="23"/>
  </si>
  <si>
    <t>青葉6</t>
    <rPh sb="0" eb="2">
      <t>アオバ</t>
    </rPh>
    <phoneticPr fontId="23"/>
  </si>
  <si>
    <t>青葉7①</t>
    <rPh sb="0" eb="2">
      <t>アオバ</t>
    </rPh>
    <phoneticPr fontId="23"/>
  </si>
  <si>
    <t>青葉7②</t>
    <rPh sb="0" eb="2">
      <t>アオバ</t>
    </rPh>
    <phoneticPr fontId="23"/>
  </si>
  <si>
    <t>みどりが丘1・みどりが丘2①</t>
    <rPh sb="4" eb="5">
      <t>オカ</t>
    </rPh>
    <rPh sb="11" eb="12">
      <t>オカ</t>
    </rPh>
    <phoneticPr fontId="23"/>
  </si>
  <si>
    <t>みどりが丘2②・みどりが丘3</t>
    <rPh sb="4" eb="5">
      <t>オカ</t>
    </rPh>
    <rPh sb="12" eb="13">
      <t>オカ</t>
    </rPh>
    <phoneticPr fontId="23"/>
  </si>
  <si>
    <t>八田1</t>
    <rPh sb="0" eb="2">
      <t>ハッタ</t>
    </rPh>
    <phoneticPr fontId="23"/>
  </si>
  <si>
    <t>八田2</t>
    <rPh sb="0" eb="2">
      <t>ハッタ</t>
    </rPh>
    <phoneticPr fontId="23"/>
  </si>
  <si>
    <t>八田3</t>
    <rPh sb="0" eb="2">
      <t>ハッタ</t>
    </rPh>
    <phoneticPr fontId="23"/>
  </si>
  <si>
    <t>八田4</t>
    <rPh sb="0" eb="2">
      <t>ハッタ</t>
    </rPh>
    <phoneticPr fontId="23"/>
  </si>
  <si>
    <t>青葉・八田</t>
  </si>
  <si>
    <t>青葉・八田</t>
    <rPh sb="0" eb="2">
      <t>アオバ</t>
    </rPh>
    <rPh sb="3" eb="5">
      <t>ハッタ</t>
    </rPh>
    <phoneticPr fontId="20"/>
  </si>
  <si>
    <t>HO-1</t>
    <phoneticPr fontId="23"/>
  </si>
  <si>
    <t>HO-2</t>
    <phoneticPr fontId="23"/>
  </si>
  <si>
    <t>HO-4</t>
    <phoneticPr fontId="23"/>
  </si>
  <si>
    <t>HO-5</t>
    <phoneticPr fontId="23"/>
  </si>
  <si>
    <t>土井1</t>
    <rPh sb="0" eb="2">
      <t>ドイ</t>
    </rPh>
    <phoneticPr fontId="23"/>
  </si>
  <si>
    <t>土井2</t>
    <rPh sb="0" eb="2">
      <t>ドイ</t>
    </rPh>
    <phoneticPr fontId="23"/>
  </si>
  <si>
    <t>多々良1</t>
    <rPh sb="0" eb="3">
      <t>タタラ</t>
    </rPh>
    <phoneticPr fontId="23"/>
  </si>
  <si>
    <t>多々良2</t>
    <rPh sb="0" eb="3">
      <t>タタラ</t>
    </rPh>
    <phoneticPr fontId="23"/>
  </si>
  <si>
    <t>土井・多々良</t>
  </si>
  <si>
    <t>土井・多々良</t>
    <rPh sb="0" eb="2">
      <t>ドイ</t>
    </rPh>
    <rPh sb="3" eb="6">
      <t>タタラ</t>
    </rPh>
    <phoneticPr fontId="20"/>
  </si>
  <si>
    <t>HP-1</t>
    <phoneticPr fontId="23"/>
  </si>
  <si>
    <t>HP-2①</t>
    <phoneticPr fontId="23"/>
  </si>
  <si>
    <t>HP-2②</t>
    <phoneticPr fontId="23"/>
  </si>
  <si>
    <t>HP-3①</t>
    <phoneticPr fontId="23"/>
  </si>
  <si>
    <t>HP-3②</t>
    <phoneticPr fontId="23"/>
  </si>
  <si>
    <t>HP-4①</t>
    <phoneticPr fontId="23"/>
  </si>
  <si>
    <t>HP-4②</t>
    <phoneticPr fontId="23"/>
  </si>
  <si>
    <t>HP-5①</t>
    <phoneticPr fontId="23"/>
  </si>
  <si>
    <t>HP-5②</t>
    <phoneticPr fontId="23"/>
  </si>
  <si>
    <t>若宮1</t>
    <rPh sb="0" eb="2">
      <t>ワカミヤ</t>
    </rPh>
    <phoneticPr fontId="23"/>
  </si>
  <si>
    <t>若宮2①</t>
    <rPh sb="0" eb="2">
      <t>ワカミヤ</t>
    </rPh>
    <phoneticPr fontId="23"/>
  </si>
  <si>
    <t>若宮2②</t>
    <rPh sb="0" eb="2">
      <t>ワカミヤ</t>
    </rPh>
    <phoneticPr fontId="23"/>
  </si>
  <si>
    <t>若宮3①</t>
    <rPh sb="0" eb="2">
      <t>ワカミヤ</t>
    </rPh>
    <phoneticPr fontId="23"/>
  </si>
  <si>
    <t>若宮3②</t>
    <rPh sb="0" eb="2">
      <t>ワカミヤ</t>
    </rPh>
    <phoneticPr fontId="23"/>
  </si>
  <si>
    <t>若宮4①</t>
    <rPh sb="0" eb="2">
      <t>ワカミヤ</t>
    </rPh>
    <phoneticPr fontId="23"/>
  </si>
  <si>
    <t>若宮4②</t>
    <rPh sb="0" eb="2">
      <t>ワカミヤ</t>
    </rPh>
    <phoneticPr fontId="23"/>
  </si>
  <si>
    <t>若宮5①</t>
    <rPh sb="0" eb="2">
      <t>ワカミヤ</t>
    </rPh>
    <phoneticPr fontId="23"/>
  </si>
  <si>
    <t>若宮5②</t>
    <rPh sb="0" eb="2">
      <t>ワカミヤ</t>
    </rPh>
    <phoneticPr fontId="23"/>
  </si>
  <si>
    <t>若宮</t>
  </si>
  <si>
    <t>若宮</t>
    <rPh sb="0" eb="2">
      <t>ワカミヤ</t>
    </rPh>
    <phoneticPr fontId="20"/>
  </si>
  <si>
    <t>HQ-1</t>
    <phoneticPr fontId="23"/>
  </si>
  <si>
    <t>HQ-2</t>
    <phoneticPr fontId="23"/>
  </si>
  <si>
    <t>HQ-3①</t>
    <phoneticPr fontId="23"/>
  </si>
  <si>
    <t>HQ-4</t>
    <phoneticPr fontId="23"/>
  </si>
  <si>
    <t>HQ-5</t>
    <phoneticPr fontId="23"/>
  </si>
  <si>
    <t>HQ-6</t>
    <phoneticPr fontId="23"/>
  </si>
  <si>
    <t>HQ-7①</t>
    <phoneticPr fontId="23"/>
  </si>
  <si>
    <t>HQ-7②</t>
    <phoneticPr fontId="23"/>
  </si>
  <si>
    <t>HQ-8①</t>
    <phoneticPr fontId="23"/>
  </si>
  <si>
    <t>HQ-8②</t>
    <phoneticPr fontId="23"/>
  </si>
  <si>
    <t>HQ-9①</t>
    <phoneticPr fontId="23"/>
  </si>
  <si>
    <t>HQ-9②</t>
    <phoneticPr fontId="23"/>
  </si>
  <si>
    <t>HQ-3②</t>
    <phoneticPr fontId="23"/>
  </si>
  <si>
    <t>松崎1</t>
    <rPh sb="0" eb="2">
      <t>マツザキ</t>
    </rPh>
    <phoneticPr fontId="23"/>
  </si>
  <si>
    <t>松崎2</t>
    <rPh sb="0" eb="2">
      <t>マツザキ</t>
    </rPh>
    <phoneticPr fontId="23"/>
  </si>
  <si>
    <t>松崎3①</t>
    <rPh sb="0" eb="2">
      <t>マツザキ</t>
    </rPh>
    <phoneticPr fontId="23"/>
  </si>
  <si>
    <t>松崎3②</t>
    <rPh sb="0" eb="2">
      <t>マツザキ</t>
    </rPh>
    <phoneticPr fontId="23"/>
  </si>
  <si>
    <t>松崎4</t>
    <rPh sb="0" eb="2">
      <t>マツザキ</t>
    </rPh>
    <phoneticPr fontId="23"/>
  </si>
  <si>
    <t>名島1</t>
    <rPh sb="0" eb="2">
      <t>ナジマ</t>
    </rPh>
    <phoneticPr fontId="23"/>
  </si>
  <si>
    <t>名島2</t>
    <rPh sb="0" eb="2">
      <t>ナジマ</t>
    </rPh>
    <phoneticPr fontId="23"/>
  </si>
  <si>
    <t>名島3①</t>
    <rPh sb="0" eb="2">
      <t>ナジマ</t>
    </rPh>
    <phoneticPr fontId="23"/>
  </si>
  <si>
    <t>名島3②</t>
    <rPh sb="0" eb="2">
      <t>ナジマ</t>
    </rPh>
    <phoneticPr fontId="23"/>
  </si>
  <si>
    <t>名島4①</t>
    <rPh sb="0" eb="2">
      <t>ナジマ</t>
    </rPh>
    <phoneticPr fontId="23"/>
  </si>
  <si>
    <t>名島4②</t>
    <rPh sb="0" eb="2">
      <t>ナジマ</t>
    </rPh>
    <phoneticPr fontId="23"/>
  </si>
  <si>
    <t>名島5①</t>
    <rPh sb="0" eb="2">
      <t>ナジマ</t>
    </rPh>
    <phoneticPr fontId="23"/>
  </si>
  <si>
    <t>名島5②</t>
    <rPh sb="0" eb="2">
      <t>ナジマ</t>
    </rPh>
    <phoneticPr fontId="23"/>
  </si>
  <si>
    <t>松崎・名島</t>
  </si>
  <si>
    <t>松崎・名島</t>
    <rPh sb="0" eb="2">
      <t>マツザキ</t>
    </rPh>
    <rPh sb="3" eb="5">
      <t>ナジマ</t>
    </rPh>
    <phoneticPr fontId="20"/>
  </si>
  <si>
    <t>貝塚団地</t>
  </si>
  <si>
    <t>箱崎1①</t>
  </si>
  <si>
    <t>箱崎1②</t>
  </si>
  <si>
    <t>箱崎1③</t>
  </si>
  <si>
    <t>箱崎2①</t>
  </si>
  <si>
    <t>箱崎2②</t>
  </si>
  <si>
    <t>箱崎3①</t>
  </si>
  <si>
    <t>箱崎3②</t>
  </si>
  <si>
    <t>箱崎4①</t>
  </si>
  <si>
    <t>箱崎4②</t>
  </si>
  <si>
    <t>箱崎5①</t>
  </si>
  <si>
    <t>箱崎5②</t>
  </si>
  <si>
    <t>箱崎6</t>
  </si>
  <si>
    <t>箱崎7①・箱崎ふ頭3①</t>
  </si>
  <si>
    <t>箱崎7②・筥松4①</t>
  </si>
  <si>
    <t>箱崎ふ頭3②</t>
  </si>
  <si>
    <t>香住ケ丘・唐原</t>
  </si>
  <si>
    <t>東区 合計</t>
    <rPh sb="0" eb="2">
      <t>ヒガシク</t>
    </rPh>
    <rPh sb="3" eb="4">
      <t>ゴウ</t>
    </rPh>
    <rPh sb="4" eb="5">
      <t>ケイ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</si>
  <si>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</si>
  <si>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</si>
  <si>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</si>
  <si>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</si>
  <si>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</si>
  <si>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</si>
  <si>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</si>
  <si>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HA</t>
  </si>
  <si>
    <t>HB</t>
  </si>
  <si>
    <t>HC</t>
  </si>
  <si>
    <t>HD</t>
  </si>
  <si>
    <t>HE</t>
  </si>
  <si>
    <t>HF</t>
  </si>
  <si>
    <t>HG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</si>
  <si>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</si>
  <si>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</si>
  <si>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</si>
  <si>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</si>
  <si>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</si>
  <si>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</si>
  <si>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</si>
  <si>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</si>
  <si>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</si>
  <si>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HT</t>
  </si>
  <si>
    <t>HU</t>
  </si>
  <si>
    <t>美和台</t>
  </si>
  <si>
    <t>和白丘・和白</t>
  </si>
  <si>
    <t>三笘</t>
  </si>
  <si>
    <t>高美台・和白東</t>
  </si>
  <si>
    <t>松香台・下原</t>
  </si>
  <si>
    <t>御島崎・香椎駅東、前</t>
  </si>
  <si>
    <t>香椎・香椎台</t>
  </si>
  <si>
    <t>香椎浜・団地・照葉</t>
  </si>
  <si>
    <t>貝塚団地・箱崎1</t>
  </si>
  <si>
    <t>HT-1</t>
    <phoneticPr fontId="23"/>
  </si>
  <si>
    <t>HT-2①</t>
    <phoneticPr fontId="23"/>
  </si>
  <si>
    <t>HT-2②</t>
    <phoneticPr fontId="23"/>
  </si>
  <si>
    <t>HT-2③</t>
    <phoneticPr fontId="23"/>
  </si>
  <si>
    <t>HT-3①</t>
    <phoneticPr fontId="23"/>
  </si>
  <si>
    <t>HT-3②</t>
    <phoneticPr fontId="23"/>
  </si>
  <si>
    <t>HT-4①</t>
    <phoneticPr fontId="23"/>
  </si>
  <si>
    <t>HT-4②</t>
    <phoneticPr fontId="23"/>
  </si>
  <si>
    <t>HT-5①</t>
    <phoneticPr fontId="23"/>
  </si>
  <si>
    <t>HT-5②</t>
    <phoneticPr fontId="23"/>
  </si>
  <si>
    <t>貝塚・箱崎1</t>
    <rPh sb="0" eb="2">
      <t>カイヅカ</t>
    </rPh>
    <rPh sb="3" eb="5">
      <t>ハコザキ</t>
    </rPh>
    <phoneticPr fontId="23"/>
  </si>
  <si>
    <t>HU-1②</t>
    <phoneticPr fontId="23"/>
  </si>
  <si>
    <t>HU-1①</t>
    <phoneticPr fontId="23"/>
  </si>
  <si>
    <t>HU-2</t>
    <phoneticPr fontId="23"/>
  </si>
  <si>
    <t>HU-3</t>
    <phoneticPr fontId="23"/>
  </si>
  <si>
    <t>HU-4</t>
    <phoneticPr fontId="23"/>
  </si>
  <si>
    <t>HU-5</t>
    <phoneticPr fontId="23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</si>
  <si>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</si>
  <si>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</si>
  <si>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</si>
  <si>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</si>
  <si>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</si>
  <si>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</si>
  <si>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</si>
  <si>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</si>
  <si>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</si>
  <si>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</si>
  <si>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</si>
  <si>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</si>
  <si>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</si>
  <si>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</si>
  <si>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</si>
  <si>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</si>
  <si>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</si>
  <si>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</si>
  <si>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</si>
  <si>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</si>
  <si>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</si>
  <si>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</si>
  <si>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</si>
  <si>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</si>
  <si>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</si>
  <si>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</si>
  <si>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</si>
  <si>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</si>
  <si>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</si>
  <si>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</si>
  <si>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</si>
  <si>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</si>
  <si>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</si>
  <si>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</si>
  <si>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</si>
  <si>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</si>
  <si>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</si>
  <si>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</si>
  <si>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</si>
  <si>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</si>
  <si>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</si>
  <si>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</si>
  <si>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</si>
  <si>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</si>
  <si>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</si>
  <si>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</si>
  <si>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</si>
  <si>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</si>
  <si>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</si>
  <si>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</si>
  <si>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</si>
  <si>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</si>
  <si>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</si>
  <si>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</si>
  <si>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</si>
  <si>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</si>
  <si>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</si>
  <si>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</si>
  <si>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</si>
  <si>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</si>
  <si>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</si>
  <si>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</si>
  <si>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</si>
  <si>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</si>
  <si>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</si>
  <si>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</si>
  <si>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</si>
  <si>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</si>
  <si>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</si>
  <si>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</si>
  <si>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</si>
  <si>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</si>
  <si>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</si>
  <si>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</si>
  <si>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</si>
  <si>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</si>
  <si>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</si>
  <si>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</si>
  <si>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</si>
  <si>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</si>
  <si>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</si>
  <si>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</si>
  <si>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</si>
  <si>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</si>
  <si>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</si>
  <si>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</si>
  <si>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</si>
  <si>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</si>
  <si>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</si>
  <si>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</si>
  <si>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</si>
  <si>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</si>
  <si>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</si>
  <si>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</si>
  <si>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</si>
  <si>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</si>
  <si>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</si>
  <si>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</si>
  <si>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</si>
  <si>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</si>
  <si>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</si>
  <si>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</si>
  <si>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</si>
  <si>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</si>
  <si>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</si>
  <si>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</si>
  <si>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</si>
  <si>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</si>
  <si>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</si>
  <si>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</si>
  <si>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</si>
  <si>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</si>
  <si>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</si>
  <si>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</si>
  <si>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</si>
  <si>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</si>
  <si>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</si>
  <si>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</si>
  <si>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</si>
  <si>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</si>
  <si>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</si>
  <si>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</si>
  <si>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</si>
  <si>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</si>
  <si>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</si>
  <si>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</si>
  <si>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</si>
  <si>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</si>
  <si>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</si>
  <si>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</si>
  <si>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</si>
  <si>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</si>
  <si>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</si>
  <si>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</si>
  <si>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</si>
  <si>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</si>
  <si>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</si>
  <si>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</si>
  <si>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</si>
  <si>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</si>
  <si>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</si>
  <si>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</si>
  <si>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</si>
  <si>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</si>
  <si>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</si>
  <si>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</si>
  <si>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</si>
  <si>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</si>
  <si>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</si>
  <si>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</si>
  <si>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</si>
  <si>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</si>
  <si>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</si>
  <si>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</si>
  <si>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</si>
  <si>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</si>
  <si>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</si>
  <si>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</si>
  <si>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</si>
  <si>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</si>
  <si>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</si>
  <si>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</si>
  <si>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</si>
  <si>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</si>
  <si>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</si>
  <si>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</si>
  <si>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</si>
  <si>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</si>
  <si>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</si>
  <si>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</si>
  <si>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</si>
  <si>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</si>
  <si>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</si>
  <si>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</si>
  <si>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</si>
  <si>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</si>
  <si>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</si>
  <si>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</si>
  <si>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</si>
  <si>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</si>
  <si>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</si>
  <si>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</si>
  <si>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</si>
  <si>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</si>
  <si>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</si>
  <si>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</si>
  <si>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</si>
  <si>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</si>
  <si>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</si>
  <si>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</si>
  <si>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</si>
  <si>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</si>
  <si>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</si>
  <si>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</si>
  <si>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</si>
  <si>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</si>
  <si>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</si>
  <si>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</si>
  <si>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</si>
  <si>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</si>
  <si>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</si>
  <si>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</si>
  <si>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</si>
  <si>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</si>
  <si>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</si>
  <si>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</si>
  <si>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</si>
  <si>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</si>
  <si>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</si>
  <si>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</si>
  <si>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</si>
  <si>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</si>
  <si>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</si>
  <si>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</si>
  <si>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</si>
  <si>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</si>
  <si>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</si>
  <si>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</si>
  <si>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</si>
  <si>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</si>
  <si>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</si>
  <si>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</si>
  <si>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</si>
  <si>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</si>
  <si>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</si>
  <si>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</si>
  <si>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</si>
  <si>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</si>
  <si>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</si>
  <si>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</si>
  <si>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</si>
  <si>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</si>
  <si>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</si>
  <si>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</si>
  <si>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</si>
  <si>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</si>
  <si>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</si>
  <si>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</si>
  <si>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</si>
  <si>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</si>
  <si>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</si>
  <si>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</si>
  <si>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</si>
  <si>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</si>
  <si>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</si>
  <si>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</si>
  <si>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</si>
  <si>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</si>
  <si>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</si>
  <si>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</si>
  <si>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</si>
  <si>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</si>
  <si>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</si>
  <si>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</si>
  <si>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</si>
  <si>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</si>
  <si>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</si>
  <si>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</si>
  <si>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</si>
  <si>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</si>
  <si>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</si>
  <si>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</si>
  <si>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</si>
  <si>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</si>
  <si>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</si>
  <si>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</si>
  <si>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</si>
  <si>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</si>
  <si>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</si>
  <si>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</si>
  <si>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</si>
  <si>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</si>
  <si>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</si>
  <si>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</si>
  <si>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</si>
  <si>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</si>
  <si>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</si>
  <si>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</si>
  <si>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</si>
  <si>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</si>
  <si>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</si>
  <si>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</si>
  <si>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</si>
  <si>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</si>
  <si>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</si>
  <si>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</si>
  <si>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</si>
  <si>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</si>
  <si>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</si>
  <si>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</si>
  <si>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</si>
  <si>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</si>
  <si>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</si>
  <si>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</si>
  <si>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</si>
  <si>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</si>
  <si>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</si>
  <si>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</si>
  <si>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</si>
  <si>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</si>
  <si>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</si>
  <si>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</si>
  <si>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</si>
  <si>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</si>
  <si>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</si>
  <si>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</si>
  <si>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</si>
  <si>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</si>
  <si>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</si>
  <si>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</si>
  <si>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</si>
  <si>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</si>
  <si>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</si>
  <si>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</si>
  <si>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</si>
  <si>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</si>
  <si>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</si>
  <si>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</si>
  <si>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</si>
  <si>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</si>
  <si>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</si>
  <si>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</si>
  <si>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</si>
  <si>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</si>
  <si>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</si>
  <si>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</si>
  <si>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</si>
  <si>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</si>
  <si>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</si>
  <si>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</si>
  <si>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</si>
  <si>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</si>
  <si>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</si>
  <si>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</si>
  <si>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</si>
  <si>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</si>
  <si>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</si>
  <si>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</si>
  <si>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</si>
  <si>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</si>
  <si>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</si>
  <si>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</si>
  <si>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</si>
  <si>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</si>
  <si>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</si>
  <si>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</si>
  <si>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</si>
  <si>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</si>
  <si>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</si>
  <si>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</si>
  <si>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</si>
  <si>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</si>
  <si>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</si>
  <si>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</si>
  <si>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</si>
  <si>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</si>
  <si>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</si>
  <si>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</si>
  <si>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</si>
  <si>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</si>
  <si>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</si>
  <si>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</si>
  <si>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</si>
  <si>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</si>
  <si>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</si>
  <si>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</si>
  <si>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</si>
  <si>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</si>
  <si>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</si>
  <si>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</si>
  <si>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</si>
  <si>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</si>
  <si>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</si>
  <si>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</si>
  <si>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</si>
  <si>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</si>
  <si>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</si>
  <si>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</si>
  <si>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</si>
  <si>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</si>
  <si>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</si>
  <si>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</si>
  <si>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</si>
  <si>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</si>
  <si>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</si>
  <si>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</si>
  <si>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</si>
  <si>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</si>
  <si>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</si>
  <si>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</si>
  <si>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</si>
  <si>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</si>
  <si>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</si>
  <si>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</si>
  <si>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</si>
  <si>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</si>
  <si>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</si>
  <si>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</si>
  <si>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</si>
  <si>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</si>
  <si>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</si>
  <si>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</si>
  <si>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</si>
  <si>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</si>
  <si>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</si>
  <si>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</si>
  <si>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</si>
  <si>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</si>
  <si>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</si>
  <si>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</si>
  <si>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</si>
  <si>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</si>
  <si>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</si>
  <si>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</si>
  <si>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</si>
  <si>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</si>
  <si>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</si>
  <si>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</si>
  <si>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</si>
  <si>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</si>
  <si>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</si>
  <si>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</si>
  <si>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</si>
  <si>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</si>
  <si>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</si>
  <si>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</si>
  <si>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</si>
  <si>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</si>
  <si>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</si>
  <si>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</si>
  <si>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</si>
  <si>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</si>
  <si>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</si>
  <si>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</si>
  <si>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</si>
  <si>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</si>
  <si>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</si>
  <si>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</si>
  <si>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</si>
  <si>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</si>
  <si>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</si>
  <si>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</si>
  <si>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</si>
  <si>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</si>
  <si>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</si>
  <si>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</si>
  <si>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</si>
  <si>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</si>
  <si>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</si>
  <si>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</si>
  <si>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</si>
  <si>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</si>
  <si>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</si>
  <si>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</si>
  <si>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</si>
  <si>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</si>
  <si>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</si>
  <si>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</si>
  <si>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</si>
  <si>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</si>
  <si>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</si>
  <si>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</si>
  <si>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</si>
  <si>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</si>
  <si>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</si>
  <si>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</si>
  <si>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</si>
  <si>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</si>
  <si>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</si>
  <si>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</si>
  <si>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</si>
  <si>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</si>
  <si>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</si>
  <si>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</si>
  <si>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</si>
  <si>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</si>
  <si>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</si>
  <si>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</si>
  <si>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</si>
  <si>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</si>
  <si>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</si>
  <si>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</si>
  <si>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</si>
  <si>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</si>
  <si>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</si>
  <si>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</si>
  <si>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</si>
  <si>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</si>
  <si>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</si>
  <si>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</si>
  <si>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</si>
  <si>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</si>
  <si>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</si>
  <si>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</si>
  <si>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</si>
  <si>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</si>
  <si>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</si>
  <si>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</si>
  <si>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</si>
  <si>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</si>
  <si>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</si>
  <si>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</si>
  <si>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</si>
  <si>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</si>
  <si>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</si>
  <si>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</si>
  <si>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</si>
  <si>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</si>
  <si>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</si>
  <si>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</si>
  <si>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</si>
  <si>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</si>
  <si>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</si>
  <si>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</si>
  <si>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</si>
  <si>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</si>
  <si>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</si>
  <si>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</si>
  <si>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</si>
  <si>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</si>
  <si>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</si>
  <si>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</si>
  <si>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</si>
  <si>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</si>
  <si>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</si>
  <si>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</si>
  <si>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</si>
  <si>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</si>
  <si>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</si>
  <si>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</si>
  <si>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</si>
  <si>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</si>
  <si>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</si>
  <si>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</si>
  <si>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</si>
  <si>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</si>
  <si>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</si>
  <si>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</si>
  <si>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</si>
  <si>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</si>
  <si>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</si>
  <si>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</si>
  <si>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</si>
  <si>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</si>
  <si>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</si>
  <si>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</si>
  <si>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</si>
  <si>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</si>
  <si>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</si>
  <si>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</si>
  <si>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</si>
  <si>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</si>
  <si>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</si>
  <si>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</si>
  <si>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</si>
  <si>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</si>
  <si>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</si>
  <si>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</si>
  <si>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</si>
  <si>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</si>
  <si>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</si>
  <si>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</si>
  <si>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</si>
  <si>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</si>
  <si>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</si>
  <si>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</si>
  <si>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</si>
  <si>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</si>
  <si>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</si>
  <si>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</si>
  <si>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</si>
  <si>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</si>
  <si>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</si>
  <si>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</si>
  <si>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</si>
  <si>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</si>
  <si>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</si>
  <si>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</si>
  <si>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</si>
  <si>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</si>
  <si>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</si>
  <si>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</si>
  <si>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</si>
  <si>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</si>
  <si>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</si>
  <si>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</si>
  <si>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</si>
  <si>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</si>
  <si>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</si>
  <si>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</si>
  <si>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</si>
  <si>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</si>
  <si>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</si>
  <si>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</si>
  <si>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</si>
  <si>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</si>
  <si>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</si>
  <si>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</si>
  <si>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</si>
  <si>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</si>
  <si>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</si>
  <si>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</si>
  <si>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</si>
  <si>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</si>
  <si>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</si>
  <si>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</si>
  <si>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</si>
  <si>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</si>
  <si>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</si>
  <si>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</si>
  <si>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</si>
  <si>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</si>
  <si>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</si>
  <si>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</si>
  <si>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</si>
  <si>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</si>
  <si>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</si>
  <si>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</si>
  <si>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</si>
  <si>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</si>
  <si>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</si>
  <si>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</si>
  <si>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</si>
  <si>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</si>
  <si>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</si>
  <si>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</si>
  <si>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</si>
  <si>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</si>
  <si>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</si>
  <si>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</si>
  <si>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</si>
  <si>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</si>
  <si>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</si>
  <si>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</si>
  <si>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</si>
  <si>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</si>
  <si>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</si>
  <si>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</si>
  <si>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</si>
  <si>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</si>
  <si>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</si>
  <si>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</si>
  <si>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</si>
  <si>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</si>
  <si>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</si>
  <si>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</si>
  <si>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</si>
  <si>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</si>
  <si>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</si>
  <si>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</si>
  <si>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</si>
  <si>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</si>
  <si>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</si>
  <si>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</si>
  <si>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</si>
  <si>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</si>
  <si>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</si>
  <si>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</si>
  <si>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</si>
  <si>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</si>
  <si>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</si>
  <si>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</si>
  <si>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</si>
  <si>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</si>
  <si>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</si>
  <si>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</si>
  <si>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</si>
  <si>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</si>
  <si>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</si>
  <si>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</si>
  <si>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</si>
  <si>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</si>
  <si>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</si>
  <si>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</si>
  <si>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</si>
  <si>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</si>
  <si>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</si>
  <si>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</si>
  <si>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</si>
  <si>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</si>
  <si>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</si>
  <si>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</si>
  <si>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</si>
  <si>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</si>
  <si>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</si>
  <si>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</si>
  <si>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</si>
  <si>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</si>
  <si>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</si>
  <si>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</si>
  <si>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</si>
  <si>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</si>
  <si>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</si>
  <si>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</si>
  <si>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</si>
  <si>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</si>
  <si>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</si>
  <si>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</si>
  <si>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</si>
  <si>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</si>
  <si>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大橋</t>
  </si>
  <si>
    <t>井尻・高木</t>
  </si>
  <si>
    <t>横手・折立</t>
  </si>
  <si>
    <t>三宅</t>
  </si>
  <si>
    <t>MG</t>
  </si>
  <si>
    <t>MH</t>
  </si>
  <si>
    <t>MJ</t>
  </si>
  <si>
    <t>MK</t>
  </si>
  <si>
    <t>下府・緑ヶ浜</t>
    <rPh sb="0" eb="2">
      <t>シモノフ</t>
    </rPh>
    <rPh sb="3" eb="6">
      <t>ミドリガハマ</t>
    </rPh>
    <phoneticPr fontId="20"/>
  </si>
  <si>
    <t>和白丘・和白</t>
    <rPh sb="0" eb="2">
      <t>ワジロ</t>
    </rPh>
    <rPh sb="2" eb="3">
      <t>オカ</t>
    </rPh>
    <rPh sb="4" eb="6">
      <t>ワジロ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</si>
  <si>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</si>
  <si>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</si>
  <si>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</si>
  <si>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</si>
  <si>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</si>
  <si>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</si>
  <si>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</si>
  <si>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</si>
  <si>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</si>
  <si>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</si>
  <si>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</si>
  <si>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</si>
  <si>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</si>
  <si>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</si>
  <si>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</si>
  <si>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</si>
  <si>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</si>
  <si>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</si>
  <si>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</si>
  <si>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</si>
  <si>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</si>
  <si>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</si>
  <si>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</si>
  <si>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</si>
  <si>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</si>
  <si>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</si>
  <si>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</si>
  <si>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</si>
  <si>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</si>
  <si>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</si>
  <si>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</si>
  <si>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</si>
  <si>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</si>
  <si>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</si>
  <si>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</si>
  <si>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</si>
  <si>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</si>
  <si>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</si>
  <si>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</si>
  <si>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</si>
  <si>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東　 区</t>
    <rPh sb="0" eb="1">
      <t>ヒガシ</t>
    </rPh>
    <rPh sb="3" eb="4">
      <t>ク</t>
    </rPh>
    <phoneticPr fontId="23"/>
  </si>
  <si>
    <t>南 　区</t>
    <rPh sb="0" eb="1">
      <t>ミナミ</t>
    </rPh>
    <rPh sb="3" eb="4">
      <t>ク</t>
    </rPh>
    <phoneticPr fontId="23"/>
  </si>
  <si>
    <t>計　①</t>
    <rPh sb="0" eb="1">
      <t>ケイ</t>
    </rPh>
    <phoneticPr fontId="23"/>
  </si>
  <si>
    <t>計　②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</si>
  <si>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</si>
  <si>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</si>
  <si>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</si>
  <si>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</si>
  <si>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</si>
  <si>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FB-11</t>
    <phoneticPr fontId="20"/>
  </si>
  <si>
    <t>FB-12</t>
    <phoneticPr fontId="20"/>
  </si>
  <si>
    <t>和白4③・和白5①</t>
    <rPh sb="0" eb="2">
      <t>ワジロ</t>
    </rPh>
    <rPh sb="5" eb="7">
      <t>ワジロ</t>
    </rPh>
    <phoneticPr fontId="20"/>
  </si>
  <si>
    <t>下原4①</t>
    <rPh sb="0" eb="2">
      <t>シモバル</t>
    </rPh>
    <phoneticPr fontId="20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</si>
  <si>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</si>
  <si>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GE-6①</t>
    <phoneticPr fontId="20"/>
  </si>
  <si>
    <t>GE-6②</t>
    <phoneticPr fontId="20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</si>
  <si>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</si>
  <si>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</si>
  <si>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</si>
  <si>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</si>
  <si>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</si>
  <si>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</si>
  <si>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</si>
  <si>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</si>
  <si>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GB-2①</t>
    <phoneticPr fontId="20"/>
  </si>
  <si>
    <t>GB-2②</t>
    <phoneticPr fontId="20"/>
  </si>
  <si>
    <t>上府北1～4</t>
    <rPh sb="0" eb="2">
      <t>カミノフ</t>
    </rPh>
    <rPh sb="2" eb="3">
      <t>キタ</t>
    </rPh>
    <phoneticPr fontId="20"/>
  </si>
  <si>
    <t>SB-8①</t>
    <phoneticPr fontId="20"/>
  </si>
  <si>
    <t>SB-8②</t>
    <phoneticPr fontId="20"/>
  </si>
  <si>
    <t>中央駅前1・2</t>
    <rPh sb="0" eb="2">
      <t>チュウオウ</t>
    </rPh>
    <rPh sb="2" eb="4">
      <t>エキマエ</t>
    </rPh>
    <phoneticPr fontId="20"/>
  </si>
  <si>
    <t>土井3</t>
    <rPh sb="0" eb="2">
      <t>ドイ</t>
    </rPh>
    <phoneticPr fontId="23"/>
  </si>
  <si>
    <t>土井4</t>
    <rPh sb="0" eb="2">
      <t>ドイ</t>
    </rPh>
    <phoneticPr fontId="23"/>
  </si>
  <si>
    <t>HO-3①</t>
    <phoneticPr fontId="23"/>
  </si>
  <si>
    <t>HO-3②</t>
    <phoneticPr fontId="23"/>
  </si>
  <si>
    <t>大野城市</t>
    <rPh sb="0" eb="3">
      <t>オオノジョウ</t>
    </rPh>
    <rPh sb="3" eb="4">
      <t>シ</t>
    </rPh>
    <phoneticPr fontId="23"/>
  </si>
  <si>
    <t>筑紫野市</t>
    <rPh sb="0" eb="3">
      <t>チクシノ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</si>
  <si>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</si>
  <si>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</si>
  <si>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</si>
  <si>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</si>
  <si>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</si>
  <si>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</si>
  <si>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</si>
  <si>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</si>
  <si>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</si>
  <si>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</si>
  <si>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</si>
  <si>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</si>
  <si>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</si>
  <si>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</si>
  <si>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</si>
  <si>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</si>
  <si>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</si>
  <si>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</si>
  <si>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</si>
  <si>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</si>
  <si>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</si>
  <si>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</si>
  <si>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</si>
  <si>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</si>
  <si>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</si>
  <si>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</si>
  <si>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</si>
  <si>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</si>
  <si>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</si>
  <si>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</si>
  <si>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</si>
  <si>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</si>
  <si>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</si>
  <si>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</si>
  <si>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</si>
  <si>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</si>
  <si>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</si>
  <si>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</si>
  <si>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</si>
  <si>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</si>
  <si>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</si>
  <si>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</si>
  <si>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</si>
  <si>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</si>
  <si>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</si>
  <si>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</si>
  <si>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</si>
  <si>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</si>
  <si>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</si>
  <si>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</si>
  <si>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</si>
  <si>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</si>
  <si>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</si>
  <si>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</si>
  <si>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</si>
  <si>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</si>
  <si>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</si>
  <si>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</si>
  <si>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</si>
  <si>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</si>
  <si>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</si>
  <si>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</si>
  <si>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</si>
  <si>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</si>
  <si>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</si>
  <si>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</si>
  <si>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</si>
  <si>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</si>
  <si>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</si>
  <si>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</si>
  <si>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</si>
  <si>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</si>
  <si>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</si>
  <si>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</si>
  <si>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</si>
  <si>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</si>
  <si>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</si>
  <si>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</si>
  <si>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</si>
  <si>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</si>
  <si>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</si>
  <si>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</si>
  <si>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</si>
  <si>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</si>
  <si>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</si>
  <si>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</si>
  <si>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</si>
  <si>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</si>
  <si>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</si>
  <si>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</si>
  <si>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</si>
  <si>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</si>
  <si>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</si>
  <si>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</si>
  <si>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</si>
  <si>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</si>
  <si>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</si>
  <si>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</si>
  <si>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</si>
  <si>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</si>
  <si>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</si>
  <si>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</si>
  <si>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</si>
  <si>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</si>
  <si>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</si>
  <si>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</si>
  <si>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</si>
  <si>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</si>
  <si>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</si>
  <si>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</si>
  <si>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</si>
  <si>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</si>
  <si>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</si>
  <si>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</si>
  <si>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</si>
  <si>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</si>
  <si>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</si>
  <si>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</si>
  <si>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</si>
  <si>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</si>
  <si>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</si>
  <si>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</si>
  <si>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</si>
  <si>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</si>
  <si>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</si>
  <si>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</si>
  <si>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</si>
  <si>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</si>
  <si>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</si>
  <si>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</si>
  <si>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</si>
  <si>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</si>
  <si>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</si>
  <si>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</si>
  <si>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</si>
  <si>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</si>
  <si>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</si>
  <si>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</si>
  <si>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</si>
  <si>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</si>
  <si>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</si>
  <si>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</si>
  <si>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</si>
  <si>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</si>
  <si>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</si>
  <si>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</si>
  <si>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</si>
  <si>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</si>
  <si>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</si>
  <si>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</si>
  <si>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</si>
  <si>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</si>
  <si>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</si>
  <si>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</si>
  <si>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</si>
  <si>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</si>
  <si>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</si>
  <si>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</si>
  <si>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</si>
  <si>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</si>
  <si>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</si>
  <si>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</si>
  <si>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</si>
  <si>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</si>
  <si>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</si>
  <si>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</si>
  <si>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</si>
  <si>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</si>
  <si>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</si>
  <si>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</si>
  <si>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</si>
  <si>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</si>
  <si>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</si>
  <si>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</si>
  <si>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</si>
  <si>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</si>
  <si>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</si>
  <si>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</si>
  <si>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</si>
  <si>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春日市</t>
    <rPh sb="0" eb="2">
      <t>カスガ</t>
    </rPh>
    <rPh sb="2" eb="3">
      <t>シ</t>
    </rPh>
    <phoneticPr fontId="23"/>
  </si>
  <si>
    <t>太宰府市</t>
    <rPh sb="0" eb="3">
      <t>ダザイフ</t>
    </rPh>
    <rPh sb="3" eb="4">
      <t>シ</t>
    </rPh>
    <phoneticPr fontId="23"/>
  </si>
  <si>
    <t>計　③</t>
    <rPh sb="0" eb="1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</si>
  <si>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</si>
  <si>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</si>
  <si>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</si>
  <si>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高美台・和白東</t>
    <rPh sb="0" eb="3">
      <t>タカミダイ</t>
    </rPh>
    <rPh sb="4" eb="6">
      <t>ワジロ</t>
    </rPh>
    <rPh sb="6" eb="7">
      <t>ヒガシ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</si>
  <si>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</si>
  <si>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</si>
  <si>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</si>
  <si>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</si>
  <si>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</si>
  <si>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</si>
  <si>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</si>
  <si>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</si>
  <si>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</si>
  <si>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</si>
  <si>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</si>
  <si>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</si>
  <si>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</si>
  <si>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</si>
  <si>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</si>
  <si>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</si>
  <si>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</si>
  <si>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</si>
  <si>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</si>
  <si>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</si>
  <si>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</si>
  <si>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</si>
  <si>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</si>
  <si>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</si>
  <si>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</si>
  <si>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</si>
  <si>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</si>
  <si>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</si>
  <si>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</si>
  <si>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</si>
  <si>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</si>
  <si>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</si>
  <si>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</si>
  <si>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</si>
  <si>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</si>
  <si>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HK-6①</t>
    <phoneticPr fontId="23"/>
  </si>
  <si>
    <t>HK-6②</t>
    <phoneticPr fontId="23"/>
  </si>
  <si>
    <t>香椎照葉1</t>
    <rPh sb="0" eb="2">
      <t>カシイ</t>
    </rPh>
    <rPh sb="2" eb="4">
      <t>テリハ</t>
    </rPh>
    <phoneticPr fontId="23"/>
  </si>
  <si>
    <t>香椎照葉2</t>
    <rPh sb="0" eb="2">
      <t>カシイ</t>
    </rPh>
    <rPh sb="2" eb="4">
      <t>テリハ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</si>
  <si>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</si>
  <si>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</si>
  <si>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</si>
  <si>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</si>
  <si>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</si>
  <si>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</si>
  <si>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</si>
  <si>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</si>
  <si>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</si>
  <si>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原田3・原田4①</t>
    <rPh sb="0" eb="2">
      <t>ハラダ</t>
    </rPh>
    <rPh sb="4" eb="6">
      <t>ハラダ</t>
    </rPh>
    <phoneticPr fontId="23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</si>
  <si>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</si>
  <si>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</si>
  <si>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</si>
  <si>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</si>
  <si>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</si>
  <si>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</si>
  <si>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</si>
  <si>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</si>
  <si>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</si>
  <si>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</si>
  <si>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</si>
  <si>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</si>
  <si>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</si>
  <si>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</si>
  <si>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</si>
  <si>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</si>
  <si>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</si>
  <si>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</si>
  <si>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</si>
  <si>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</si>
  <si>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</si>
  <si>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</si>
  <si>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</si>
  <si>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</si>
  <si>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</si>
  <si>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</si>
  <si>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</si>
  <si>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</si>
  <si>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</si>
  <si>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</si>
  <si>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</si>
  <si>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</si>
  <si>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</si>
  <si>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</si>
  <si>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</si>
  <si>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</si>
  <si>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</si>
  <si>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</si>
  <si>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</si>
  <si>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</si>
  <si>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</si>
  <si>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</si>
  <si>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</si>
  <si>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</si>
  <si>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</si>
  <si>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</si>
  <si>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</si>
  <si>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</si>
  <si>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</si>
  <si>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</si>
  <si>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</si>
  <si>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</si>
  <si>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</si>
  <si>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</si>
  <si>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</si>
  <si>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</si>
  <si>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</si>
  <si>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</si>
  <si>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</si>
  <si>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</si>
  <si>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</si>
  <si>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</si>
  <si>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</si>
  <si>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</si>
  <si>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</si>
  <si>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</si>
  <si>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</si>
  <si>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</si>
  <si>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</si>
  <si>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</si>
  <si>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</si>
  <si>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</si>
  <si>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</si>
  <si>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</si>
  <si>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</si>
  <si>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</si>
  <si>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</si>
  <si>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</si>
  <si>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</si>
  <si>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</si>
  <si>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</si>
  <si>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</si>
  <si>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</si>
  <si>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</si>
  <si>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</si>
  <si>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</si>
  <si>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</si>
  <si>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</si>
  <si>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</si>
  <si>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</si>
  <si>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</si>
  <si>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</si>
  <si>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</si>
  <si>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</si>
  <si>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</si>
  <si>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</si>
  <si>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</si>
  <si>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</si>
  <si>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</si>
  <si>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</si>
  <si>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</si>
  <si>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</si>
  <si>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</si>
  <si>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</si>
  <si>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</si>
  <si>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</si>
  <si>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</si>
  <si>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</si>
  <si>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</si>
  <si>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</si>
  <si>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</si>
  <si>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</si>
  <si>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KA</t>
    <phoneticPr fontId="20"/>
  </si>
  <si>
    <t>KC</t>
    <phoneticPr fontId="20"/>
  </si>
  <si>
    <t>KD</t>
    <phoneticPr fontId="20"/>
  </si>
  <si>
    <t>KE</t>
    <phoneticPr fontId="20"/>
  </si>
  <si>
    <t>KF</t>
    <phoneticPr fontId="20"/>
  </si>
  <si>
    <t>OA</t>
    <phoneticPr fontId="20"/>
  </si>
  <si>
    <t>OB</t>
    <phoneticPr fontId="20"/>
  </si>
  <si>
    <t>OC</t>
    <phoneticPr fontId="20"/>
  </si>
  <si>
    <t>OD</t>
    <phoneticPr fontId="20"/>
  </si>
  <si>
    <t>OE</t>
    <phoneticPr fontId="20"/>
  </si>
  <si>
    <t>PA</t>
    <phoneticPr fontId="20"/>
  </si>
  <si>
    <t>PB</t>
    <phoneticPr fontId="20"/>
  </si>
  <si>
    <t>PC</t>
    <phoneticPr fontId="20"/>
  </si>
  <si>
    <t>PD</t>
    <phoneticPr fontId="20"/>
  </si>
  <si>
    <t>PE</t>
    <phoneticPr fontId="23"/>
  </si>
  <si>
    <t>QA</t>
    <phoneticPr fontId="20"/>
  </si>
  <si>
    <t>QB</t>
    <phoneticPr fontId="20"/>
  </si>
  <si>
    <t>RA</t>
    <phoneticPr fontId="20"/>
  </si>
  <si>
    <t>RB</t>
    <phoneticPr fontId="20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</si>
  <si>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</si>
  <si>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</si>
  <si>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</si>
  <si>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</si>
  <si>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</si>
  <si>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</si>
  <si>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</si>
  <si>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</si>
  <si>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</si>
  <si>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</si>
  <si>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</si>
  <si>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</si>
  <si>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</si>
  <si>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</si>
  <si>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QＣ</t>
    <phoneticPr fontId="20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</si>
  <si>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</si>
  <si>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</si>
  <si>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</si>
  <si>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</si>
  <si>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</si>
  <si>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</si>
  <si>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</si>
  <si>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</si>
  <si>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</si>
  <si>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</si>
  <si>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白水ヶ丘</t>
    <rPh sb="0" eb="4">
      <t>シロウズガオカ</t>
    </rPh>
    <phoneticPr fontId="20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</si>
  <si>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</si>
  <si>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</si>
  <si>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</si>
  <si>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春日原南・原・春日公園</t>
    <rPh sb="0" eb="3">
      <t>カスガバル</t>
    </rPh>
    <rPh sb="3" eb="4">
      <t>ミナミ</t>
    </rPh>
    <rPh sb="5" eb="6">
      <t>ハラ</t>
    </rPh>
    <rPh sb="7" eb="9">
      <t>カスガ</t>
    </rPh>
    <rPh sb="9" eb="11">
      <t>コウエン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</si>
  <si>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</si>
  <si>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</si>
  <si>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</si>
  <si>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</si>
  <si>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</si>
  <si>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</si>
  <si>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</si>
  <si>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KG</t>
    <phoneticPr fontId="23"/>
  </si>
  <si>
    <t>KH</t>
    <phoneticPr fontId="23"/>
  </si>
  <si>
    <t>KI</t>
    <phoneticPr fontId="23"/>
  </si>
  <si>
    <t>KJ</t>
    <phoneticPr fontId="20"/>
  </si>
  <si>
    <t>KK</t>
    <phoneticPr fontId="23"/>
  </si>
  <si>
    <t>KL</t>
    <phoneticPr fontId="23"/>
  </si>
  <si>
    <t>KM</t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</si>
  <si>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</si>
  <si>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</si>
  <si>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</si>
  <si>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</si>
  <si>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</si>
  <si>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</si>
  <si>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</si>
  <si>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</si>
  <si>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</si>
  <si>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</si>
  <si>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</si>
  <si>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</si>
  <si>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</si>
  <si>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</si>
  <si>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</si>
  <si>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</si>
  <si>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</si>
  <si>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</si>
  <si>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</si>
  <si>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</si>
  <si>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</si>
  <si>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</si>
  <si>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</si>
  <si>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</si>
  <si>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</si>
  <si>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</si>
  <si>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旭ヶ丘・南ヶ丘・紫台</t>
    <rPh sb="0" eb="3">
      <t>アサヒガオカ</t>
    </rPh>
    <rPh sb="4" eb="7">
      <t>ミナミガオカ</t>
    </rPh>
    <rPh sb="8" eb="9">
      <t>ムラサキ</t>
    </rPh>
    <rPh sb="9" eb="10">
      <t>ダイ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</si>
  <si>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</si>
  <si>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</si>
  <si>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</si>
  <si>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大谷・昇・紅葉ヶ丘西</t>
    <rPh sb="0" eb="2">
      <t>オオタニ</t>
    </rPh>
    <rPh sb="3" eb="4">
      <t>ノボ</t>
    </rPh>
    <rPh sb="5" eb="9">
      <t>モミジガオカ</t>
    </rPh>
    <rPh sb="9" eb="10">
      <t>ニシ</t>
    </rPh>
    <phoneticPr fontId="23"/>
  </si>
  <si>
    <t>惣利・平田台</t>
    <rPh sb="0" eb="2">
      <t>ソウリ</t>
    </rPh>
    <rPh sb="3" eb="5">
      <t>ヒラタ</t>
    </rPh>
    <rPh sb="5" eb="6">
      <t>ダイ</t>
    </rPh>
    <phoneticPr fontId="23"/>
  </si>
  <si>
    <t>紅葉ヶ丘東・大土居</t>
    <rPh sb="0" eb="4">
      <t>モミジガオカ</t>
    </rPh>
    <rPh sb="4" eb="5">
      <t>ヒガシ</t>
    </rPh>
    <rPh sb="6" eb="7">
      <t>オオ</t>
    </rPh>
    <rPh sb="7" eb="9">
      <t>ドイ</t>
    </rPh>
    <phoneticPr fontId="23"/>
  </si>
  <si>
    <t>OG</t>
    <phoneticPr fontId="23"/>
  </si>
  <si>
    <t>OF</t>
    <phoneticPr fontId="20"/>
  </si>
  <si>
    <t>OH</t>
    <phoneticPr fontId="23"/>
  </si>
  <si>
    <t>OI</t>
    <phoneticPr fontId="23"/>
  </si>
  <si>
    <t>東大利・下大利団地</t>
    <rPh sb="0" eb="1">
      <t>ヒガシ</t>
    </rPh>
    <rPh sb="1" eb="2">
      <t>オオ</t>
    </rPh>
    <rPh sb="2" eb="3">
      <t>リ</t>
    </rPh>
    <rPh sb="4" eb="5">
      <t>シモ</t>
    </rPh>
    <rPh sb="5" eb="6">
      <t>オオ</t>
    </rPh>
    <rPh sb="6" eb="7">
      <t>リ</t>
    </rPh>
    <rPh sb="7" eb="9">
      <t>ダンチ</t>
    </rPh>
    <phoneticPr fontId="23"/>
  </si>
  <si>
    <t>中央・下大利</t>
    <rPh sb="0" eb="2">
      <t>チュウオウ</t>
    </rPh>
    <rPh sb="3" eb="4">
      <t>シモ</t>
    </rPh>
    <rPh sb="4" eb="5">
      <t>オオ</t>
    </rPh>
    <rPh sb="5" eb="6">
      <t>リ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</si>
  <si>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</si>
  <si>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</si>
  <si>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</si>
  <si>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</si>
  <si>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</si>
  <si>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</si>
  <si>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</si>
  <si>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</si>
  <si>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</si>
  <si>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</si>
  <si>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</si>
  <si>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</si>
  <si>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</si>
  <si>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</si>
  <si>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</si>
  <si>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</si>
  <si>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</si>
  <si>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</si>
  <si>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</si>
  <si>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</si>
  <si>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</si>
  <si>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</si>
  <si>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</si>
  <si>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</si>
  <si>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</si>
  <si>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筑紫駅前通り・光ヶ丘</t>
    <rPh sb="0" eb="2">
      <t>チクシ</t>
    </rPh>
    <rPh sb="2" eb="3">
      <t>エキ</t>
    </rPh>
    <rPh sb="3" eb="4">
      <t>マエ</t>
    </rPh>
    <rPh sb="4" eb="5">
      <t>トオ</t>
    </rPh>
    <rPh sb="7" eb="10">
      <t>ヒカリガオカ</t>
    </rPh>
    <phoneticPr fontId="23"/>
  </si>
  <si>
    <t>今光・中原</t>
    <rPh sb="0" eb="1">
      <t>イマ</t>
    </rPh>
    <rPh sb="1" eb="2">
      <t>ヒカリ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</si>
  <si>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</si>
  <si>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ミチ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</si>
  <si>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</si>
  <si>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4" eb="6">
      <t>アオバ</t>
    </rPh>
    <rPh sb="6" eb="7">
      <t>ダイ</t>
    </rPh>
    <phoneticPr fontId="23"/>
  </si>
  <si>
    <t>大佐野</t>
    <rPh sb="0" eb="1">
      <t>オオ</t>
    </rPh>
    <rPh sb="1" eb="3">
      <t>サノ</t>
    </rPh>
    <phoneticPr fontId="23"/>
  </si>
  <si>
    <t>千歳・春日原北・東</t>
    <rPh sb="0" eb="2">
      <t>チサト</t>
    </rPh>
    <rPh sb="3" eb="6">
      <t>カスガバル</t>
    </rPh>
    <rPh sb="6" eb="7">
      <t>キタ</t>
    </rPh>
    <rPh sb="8" eb="9">
      <t>ヒガシ</t>
    </rPh>
    <phoneticPr fontId="23"/>
  </si>
  <si>
    <t>松ヶ丘・星見ヶ丘</t>
    <rPh sb="0" eb="3">
      <t>マツガオカ</t>
    </rPh>
    <rPh sb="4" eb="6">
      <t>ホシミ</t>
    </rPh>
    <rPh sb="7" eb="8">
      <t>オカ</t>
    </rPh>
    <phoneticPr fontId="23"/>
  </si>
  <si>
    <t>HR-8</t>
    <phoneticPr fontId="23"/>
  </si>
  <si>
    <t>HR-9</t>
    <phoneticPr fontId="23"/>
  </si>
  <si>
    <t>HR-6</t>
    <phoneticPr fontId="23"/>
  </si>
  <si>
    <t>筥松新町</t>
    <rPh sb="0" eb="2">
      <t>ハコマツ</t>
    </rPh>
    <rPh sb="2" eb="4">
      <t>シンマチ</t>
    </rPh>
    <phoneticPr fontId="23"/>
  </si>
  <si>
    <t>原田4②</t>
    <rPh sb="0" eb="2">
      <t>ハラダ</t>
    </rPh>
    <phoneticPr fontId="23"/>
  </si>
  <si>
    <t>原田</t>
    <rPh sb="0" eb="2">
      <t>ハラダ</t>
    </rPh>
    <phoneticPr fontId="23"/>
  </si>
  <si>
    <t>HR</t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</si>
  <si>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</si>
  <si>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</si>
  <si>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</si>
  <si>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</si>
  <si>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</si>
  <si>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SA-5①</t>
    <phoneticPr fontId="20"/>
  </si>
  <si>
    <t>SA-5②</t>
    <phoneticPr fontId="20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</si>
  <si>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</si>
  <si>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</si>
  <si>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</si>
  <si>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</si>
  <si>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FA-2①</t>
    <phoneticPr fontId="20"/>
  </si>
  <si>
    <t>FA-2②</t>
    <phoneticPr fontId="20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</si>
  <si>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</si>
  <si>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</si>
  <si>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</si>
  <si>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</si>
  <si>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</si>
  <si>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FB-13</t>
    <phoneticPr fontId="20"/>
  </si>
  <si>
    <t>FB-14</t>
    <phoneticPr fontId="20"/>
  </si>
  <si>
    <t>GA-3①</t>
    <phoneticPr fontId="20"/>
  </si>
  <si>
    <t>GA-3②</t>
    <phoneticPr fontId="20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</si>
  <si>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</si>
  <si>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</si>
  <si>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</si>
  <si>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</si>
  <si>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</si>
  <si>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</si>
  <si>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</si>
  <si>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</si>
  <si>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</si>
  <si>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</si>
  <si>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</si>
  <si>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</si>
  <si>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</si>
  <si>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</si>
  <si>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</si>
  <si>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</si>
  <si>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</si>
  <si>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</si>
  <si>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</si>
  <si>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</si>
  <si>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</si>
  <si>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</si>
  <si>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</si>
  <si>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</si>
  <si>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</si>
  <si>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</si>
  <si>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</si>
  <si>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</si>
  <si>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</si>
  <si>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</si>
  <si>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</si>
  <si>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</si>
  <si>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</si>
  <si>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</si>
  <si>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</si>
  <si>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</si>
  <si>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</si>
  <si>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</si>
  <si>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</si>
  <si>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</si>
  <si>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</si>
  <si>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</si>
  <si>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</si>
  <si>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</si>
  <si>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</si>
  <si>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</si>
  <si>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</si>
  <si>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</si>
  <si>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</si>
  <si>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</si>
  <si>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</si>
  <si>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</si>
  <si>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</si>
  <si>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</si>
  <si>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</si>
  <si>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GA-1②</t>
    <phoneticPr fontId="20"/>
  </si>
  <si>
    <t>GA-1①</t>
    <phoneticPr fontId="20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</si>
  <si>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</si>
  <si>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</si>
  <si>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</si>
  <si>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GD-1①</t>
    <phoneticPr fontId="20"/>
  </si>
  <si>
    <t>GD-1②</t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</si>
  <si>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</si>
  <si>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</si>
  <si>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</si>
  <si>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</si>
  <si>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</si>
  <si>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</si>
  <si>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</si>
  <si>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</si>
  <si>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</si>
  <si>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</si>
  <si>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</si>
  <si>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</si>
  <si>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</si>
  <si>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</si>
  <si>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</si>
  <si>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</si>
  <si>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</si>
  <si>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</si>
  <si>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</si>
  <si>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</si>
  <si>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</si>
  <si>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</si>
  <si>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ME</t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</si>
  <si>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</si>
  <si>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</si>
  <si>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</si>
  <si>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</si>
  <si>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</si>
  <si>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塩浜</t>
    <phoneticPr fontId="23"/>
  </si>
  <si>
    <t>箱崎2</t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</si>
  <si>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</si>
  <si>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</si>
  <si>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</si>
  <si>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</si>
  <si>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</si>
  <si>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東　区　　　　　（163,691）</t>
    <rPh sb="0" eb="1">
      <t>ヒガシ</t>
    </rPh>
    <rPh sb="2" eb="3">
      <t>ク</t>
    </rPh>
    <phoneticPr fontId="20"/>
  </si>
  <si>
    <t>南区　　　　　（132,888）</t>
    <rPh sb="0" eb="2">
      <t>ミナミク</t>
    </rPh>
    <phoneticPr fontId="23"/>
  </si>
  <si>
    <t>　春日市　 （50,611）　　　　　　</t>
    <rPh sb="1" eb="3">
      <t>カスガ</t>
    </rPh>
    <rPh sb="3" eb="4">
      <t>シ</t>
    </rPh>
    <phoneticPr fontId="20"/>
  </si>
  <si>
    <t>大野城市　　　（45,504）　　　　　</t>
    <rPh sb="0" eb="4">
      <t>オオノジョウシ</t>
    </rPh>
    <phoneticPr fontId="20"/>
  </si>
  <si>
    <t>筑紫野市　　　（46,255）　　　　　　</t>
    <rPh sb="0" eb="3">
      <t>チクシノ</t>
    </rPh>
    <rPh sb="3" eb="4">
      <t>シ</t>
    </rPh>
    <phoneticPr fontId="20"/>
  </si>
  <si>
    <t>那珂川市　　　（21,521）　　　　　　</t>
    <rPh sb="0" eb="3">
      <t>ナカガワ</t>
    </rPh>
    <rPh sb="3" eb="4">
      <t>シ</t>
    </rPh>
    <phoneticPr fontId="20"/>
  </si>
  <si>
    <t>太宰府市　　　（32,834）　　　　　　</t>
    <rPh sb="0" eb="3">
      <t>ダザイフ</t>
    </rPh>
    <rPh sb="3" eb="4">
      <t>シ</t>
    </rPh>
    <phoneticPr fontId="20"/>
  </si>
  <si>
    <t>箱崎2</t>
    <rPh sb="0" eb="2">
      <t>ハコザキ</t>
    </rPh>
    <phoneticPr fontId="23"/>
  </si>
  <si>
    <t>塩浜</t>
    <rPh sb="0" eb="2">
      <t>シオハマ</t>
    </rPh>
    <phoneticPr fontId="20"/>
  </si>
  <si>
    <t>HF-4①</t>
    <phoneticPr fontId="20"/>
  </si>
  <si>
    <t>HF-4②</t>
    <phoneticPr fontId="20"/>
  </si>
  <si>
    <t>香住ケ丘4①</t>
    <rPh sb="0" eb="4">
      <t>カスミガオカ</t>
    </rPh>
    <phoneticPr fontId="20"/>
  </si>
  <si>
    <t>香住ケ丘4②</t>
    <rPh sb="0" eb="4">
      <t>カスミガオカ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</si>
  <si>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</si>
  <si>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0"/>
  </si>
  <si>
    <t>総合計　①＋②</t>
    <rPh sb="0" eb="2">
      <t>ソウゴウ</t>
    </rPh>
    <rPh sb="2" eb="3">
      <t>ケイ</t>
    </rPh>
    <phoneticPr fontId="23"/>
  </si>
  <si>
    <t>福岡市</t>
    <rPh sb="0" eb="3">
      <t>フクオカシ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</si>
  <si>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</si>
  <si>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B5/A4=3.80円　B4=4.00円　B3=5.00円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</si>
  <si>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</si>
  <si>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</si>
  <si>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</si>
  <si>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GB-4①</t>
    <phoneticPr fontId="20"/>
  </si>
  <si>
    <t>GB-4②</t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</si>
  <si>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</si>
  <si>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</si>
  <si>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GD-2①</t>
    <phoneticPr fontId="20"/>
  </si>
  <si>
    <t>GD-2②</t>
    <phoneticPr fontId="20"/>
  </si>
  <si>
    <t>HG-5</t>
  </si>
  <si>
    <t>HG-6</t>
  </si>
  <si>
    <t>HG-7</t>
  </si>
  <si>
    <t>2025/5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</si>
</sst>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59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/>
  </cellStyleXfs>
  <cellXfs count="1096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10" xfId="49" applyFont="1" applyFill="1" applyBorder="1" applyAlignment="1">
      <alignment horizontal="center" vertical="center"/>
    </xf>
    <xf numFmtId="176" fontId="27" fillId="0" borderId="84" xfId="49" applyNumberFormat="1" applyFont="1" applyBorder="1">
      <alignment vertical="center"/>
    </xf>
    <xf numFmtId="0" fontId="29" fillId="24" borderId="115" xfId="49" applyFont="1" applyFill="1" applyBorder="1" applyAlignment="1">
      <alignment horizontal="center" vertical="center"/>
    </xf>
    <xf numFmtId="0" fontId="29" fillId="27" borderId="115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4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10" xfId="49" applyFont="1" applyFill="1" applyBorder="1" applyAlignment="1">
      <alignment horizontal="center" vertical="center"/>
    </xf>
    <xf numFmtId="0" fontId="49" fillId="27" borderId="110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>
      <alignment vertical="center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4" xfId="49" applyNumberFormat="1" applyFont="1" applyBorder="1">
      <alignment vertical="center"/>
    </xf>
    <xf numFmtId="179" fontId="36" fillId="0" borderId="84" xfId="49" applyNumberFormat="1" applyFont="1" applyBorder="1" applyProtection="1">
      <alignment vertical="center"/>
      <protection locked="0"/>
    </xf>
    <xf numFmtId="176" fontId="36" fillId="0" borderId="84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4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4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5" xfId="49" applyFont="1" applyFill="1" applyBorder="1" applyAlignment="1">
      <alignment horizontal="center" vertical="center"/>
    </xf>
    <xf numFmtId="176" fontId="36" fillId="30" borderId="26" xfId="49" applyNumberFormat="1" applyFont="1" applyFill="1" applyBorder="1" applyProtection="1">
      <alignment vertical="center"/>
      <protection locked="0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4" xfId="49" applyNumberFormat="1" applyFont="1" applyBorder="1" applyAlignment="1" applyProtection="1">
      <alignment horizontal="right" vertical="center"/>
      <protection locked="0"/>
    </xf>
    <xf numFmtId="176" fontId="36" fillId="0" borderId="91" xfId="49" applyNumberFormat="1" applyFont="1" applyBorder="1">
      <alignment vertical="center"/>
    </xf>
    <xf numFmtId="176" fontId="36" fillId="0" borderId="91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176" fontId="36" fillId="0" borderId="96" xfId="49" applyNumberFormat="1" applyFont="1" applyBorder="1">
      <alignment vertical="center"/>
    </xf>
    <xf numFmtId="176" fontId="36" fillId="0" borderId="96" xfId="49" applyNumberFormat="1" applyFont="1" applyBorder="1" applyProtection="1">
      <alignment vertical="center"/>
      <protection locked="0"/>
    </xf>
    <xf numFmtId="176" fontId="36" fillId="0" borderId="93" xfId="49" applyNumberFormat="1" applyFont="1" applyBorder="1">
      <alignment vertical="center"/>
    </xf>
    <xf numFmtId="184" fontId="36" fillId="0" borderId="93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10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4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9" fontId="36" fillId="25" borderId="23" xfId="0" applyNumberFormat="1" applyFont="1" applyFill="1" applyBorder="1" applyAlignment="1">
      <alignment vertical="center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176" fontId="36" fillId="30" borderId="97" xfId="49" applyNumberFormat="1" applyFont="1" applyFill="1" applyBorder="1">
      <alignment vertical="center"/>
    </xf>
    <xf numFmtId="176" fontId="36" fillId="30" borderId="97" xfId="49" applyNumberFormat="1" applyFont="1" applyFill="1" applyBorder="1" applyProtection="1">
      <alignment vertical="center"/>
      <protection locked="0"/>
    </xf>
    <xf numFmtId="176" fontId="36" fillId="30" borderId="89" xfId="49" applyNumberFormat="1" applyFont="1" applyFill="1" applyBorder="1">
      <alignment vertical="center"/>
    </xf>
    <xf numFmtId="176" fontId="36" fillId="30" borderId="89" xfId="49" applyNumberFormat="1" applyFont="1" applyFill="1" applyBorder="1" applyProtection="1">
      <alignment vertical="center"/>
      <protection locked="0"/>
    </xf>
    <xf numFmtId="179" fontId="36" fillId="30" borderId="23" xfId="0" applyNumberFormat="1" applyFont="1" applyFill="1" applyBorder="1" applyAlignment="1">
      <alignment vertical="center"/>
    </xf>
    <xf numFmtId="179" fontId="36" fillId="30" borderId="23" xfId="0" applyNumberFormat="1" applyFont="1" applyFill="1" applyBorder="1" applyAlignment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5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20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9" xfId="49" applyNumberFormat="1" applyFont="1" applyBorder="1">
      <alignment vertical="center"/>
    </xf>
    <xf numFmtId="186" fontId="54" fillId="0" borderId="89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4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4" xfId="49" applyFont="1" applyFill="1" applyBorder="1" applyAlignment="1">
      <alignment horizontal="left" vertical="center"/>
    </xf>
    <xf numFmtId="176" fontId="36" fillId="0" borderId="97" xfId="49" applyNumberFormat="1" applyFont="1" applyBorder="1">
      <alignment vertical="center"/>
    </xf>
    <xf numFmtId="176" fontId="36" fillId="0" borderId="97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91" xfId="49" applyNumberFormat="1" applyFont="1" applyFill="1" applyBorder="1">
      <alignment vertical="center"/>
    </xf>
    <xf numFmtId="176" fontId="36" fillId="30" borderId="91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4" xfId="0" applyNumberFormat="1" applyFont="1" applyBorder="1" applyAlignment="1">
      <alignment vertical="center"/>
    </xf>
    <xf numFmtId="179" fontId="36" fillId="25" borderId="84" xfId="0" applyNumberFormat="1" applyFont="1" applyFill="1" applyBorder="1" applyAlignment="1" applyProtection="1">
      <alignment vertical="center"/>
      <protection locked="0"/>
    </xf>
    <xf numFmtId="176" fontId="36" fillId="0" borderId="107" xfId="49" applyNumberFormat="1" applyFont="1" applyBorder="1">
      <alignment vertical="center"/>
    </xf>
    <xf numFmtId="176" fontId="36" fillId="0" borderId="107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7" xfId="49" applyNumberFormat="1" applyFont="1" applyFill="1" applyBorder="1">
      <alignment vertical="center"/>
    </xf>
    <xf numFmtId="176" fontId="36" fillId="30" borderId="107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176" fontId="36" fillId="30" borderId="96" xfId="49" applyNumberFormat="1" applyFont="1" applyFill="1" applyBorder="1">
      <alignment vertical="center"/>
    </xf>
    <xf numFmtId="176" fontId="36" fillId="30" borderId="96" xfId="49" applyNumberFormat="1" applyFont="1" applyFill="1" applyBorder="1" applyProtection="1">
      <alignment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9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4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99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4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4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4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4" fillId="0" borderId="44" xfId="49" applyFont="1" applyBorder="1" applyAlignment="1">
      <alignment vertical="center" textRotation="255"/>
    </xf>
    <xf numFmtId="0" fontId="34" fillId="0" borderId="45" xfId="49" applyFont="1" applyBorder="1" applyAlignment="1">
      <alignment vertical="center" textRotation="255"/>
    </xf>
    <xf numFmtId="0" fontId="34" fillId="0" borderId="25" xfId="49" applyFont="1" applyBorder="1" applyAlignment="1">
      <alignment vertical="center" textRotation="255"/>
    </xf>
    <xf numFmtId="0" fontId="51" fillId="0" borderId="44" xfId="49" applyFont="1" applyBorder="1" applyAlignment="1">
      <alignment vertical="center" textRotation="255"/>
    </xf>
    <xf numFmtId="0" fontId="51" fillId="0" borderId="45" xfId="49" applyFont="1" applyBorder="1" applyAlignment="1">
      <alignment vertical="center" textRotation="255"/>
    </xf>
    <xf numFmtId="0" fontId="51" fillId="0" borderId="25" xfId="49" applyFont="1" applyBorder="1" applyAlignment="1">
      <alignment vertical="center" textRotation="255"/>
    </xf>
    <xf numFmtId="0" fontId="36" fillId="0" borderId="66" xfId="49" applyFont="1" applyBorder="1">
      <alignment vertic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3" fillId="0" borderId="12" xfId="47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6" xfId="47" applyFont="1" applyBorder="1" applyAlignment="1">
      <alignment horizontal="center" vertical="center" textRotation="255" shrinkToFit="1"/>
    </xf>
    <xf numFmtId="0" fontId="43" fillId="0" borderId="117" xfId="47" applyFont="1" applyBorder="1" applyAlignment="1">
      <alignment horizontal="center" vertical="center" textRotation="255" shrinkToFit="1"/>
    </xf>
    <xf numFmtId="0" fontId="43" fillId="0" borderId="118" xfId="47" applyFont="1" applyBorder="1" applyAlignment="1">
      <alignment horizontal="center" vertical="center" textRotation="255" shrinkToFit="1"/>
    </xf>
    <xf numFmtId="0" fontId="32" fillId="0" borderId="77" xfId="47" applyFont="1" applyBorder="1" applyAlignment="1">
      <alignment horizontal="center" vertical="center"/>
    </xf>
    <xf numFmtId="0" fontId="32" fillId="0" borderId="78" xfId="47" applyFont="1" applyBorder="1" applyAlignment="1">
      <alignment horizontal="center" vertical="center"/>
    </xf>
    <xf numFmtId="176" fontId="43" fillId="0" borderId="73" xfId="47" applyNumberFormat="1" applyFont="1" applyBorder="1" applyAlignment="1">
      <alignment horizontal="center" vertical="center"/>
    </xf>
    <xf numFmtId="38" fontId="43" fillId="32" borderId="12" xfId="34" applyFont="1" applyFill="1" applyBorder="1" applyAlignment="1">
      <alignment horizontal="right" vertical="center"/>
    </xf>
    <xf numFmtId="38" fontId="43" fillId="32" borderId="25" xfId="34" applyFont="1" applyFill="1" applyBorder="1" applyAlignment="1">
      <alignment horizontal="right" vertical="center"/>
    </xf>
    <xf numFmtId="0" fontId="43" fillId="0" borderId="25" xfId="47" applyFont="1" applyBorder="1" applyAlignment="1">
      <alignment horizontal="center" vertical="center"/>
    </xf>
    <xf numFmtId="38" fontId="43" fillId="32" borderId="48" xfId="34" applyFont="1" applyFill="1" applyBorder="1" applyAlignment="1">
      <alignment horizontal="right" vertical="center"/>
    </xf>
    <xf numFmtId="0" fontId="43" fillId="0" borderId="73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116" xfId="47" applyFont="1" applyBorder="1" applyAlignment="1">
      <alignment horizontal="center" vertical="center" textRotation="255"/>
    </xf>
    <xf numFmtId="0" fontId="43" fillId="0" borderId="117" xfId="47" applyFont="1" applyBorder="1" applyAlignment="1">
      <alignment horizontal="center" vertical="center" textRotation="255"/>
    </xf>
    <xf numFmtId="0" fontId="43" fillId="0" borderId="118" xfId="47" applyFont="1" applyBorder="1" applyAlignment="1">
      <alignment horizontal="center" vertical="center" textRotation="255"/>
    </xf>
    <xf numFmtId="0" fontId="43" fillId="0" borderId="11" xfId="47" applyFont="1" applyBorder="1" applyAlignment="1">
      <alignment horizontal="center" vertical="center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9" xfId="47" applyNumberFormat="1" applyFont="1" applyBorder="1" applyAlignment="1" applyProtection="1">
      <alignment horizontal="center" vertical="center"/>
      <protection locked="0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81" xfId="47" applyNumberFormat="1" applyFont="1" applyBorder="1" applyAlignment="1" applyProtection="1">
      <alignment horizontal="center" vertical="center"/>
      <protection locked="0"/>
    </xf>
    <xf numFmtId="176" fontId="43" fillId="0" borderId="25" xfId="47" applyNumberFormat="1" applyFont="1" applyBorder="1" applyAlignment="1" applyProtection="1">
      <alignment horizontal="center" vertical="center"/>
      <protection locked="0"/>
    </xf>
    <xf numFmtId="176" fontId="43" fillId="0" borderId="80" xfId="47" applyNumberFormat="1" applyFont="1" applyBorder="1" applyAlignment="1" applyProtection="1">
      <alignment horizontal="center" vertical="center"/>
      <protection locked="0"/>
    </xf>
    <xf numFmtId="38" fontId="32" fillId="32" borderId="78" xfId="34" applyFont="1" applyFill="1" applyBorder="1" applyAlignment="1">
      <alignment horizontal="right" vertical="center"/>
    </xf>
    <xf numFmtId="176" fontId="32" fillId="0" borderId="78" xfId="47" applyNumberFormat="1" applyFont="1" applyBorder="1" applyAlignment="1" applyProtection="1">
      <alignment horizontal="center" vertical="center"/>
      <protection locked="0"/>
    </xf>
    <xf numFmtId="176" fontId="32" fillId="0" borderId="82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82" xfId="47" applyNumberFormat="1" applyFont="1" applyBorder="1" applyAlignment="1" applyProtection="1">
      <alignment horizontal="center" vertical="center"/>
      <protection locked="0"/>
    </xf>
    <xf numFmtId="0" fontId="43" fillId="0" borderId="58" xfId="47" applyFont="1" applyBorder="1" applyAlignment="1">
      <alignment horizontal="center" vertical="center"/>
    </xf>
    <xf numFmtId="0" fontId="43" fillId="0" borderId="59" xfId="47" applyFont="1" applyBorder="1" applyAlignment="1">
      <alignment horizontal="center" vertical="center"/>
    </xf>
    <xf numFmtId="0" fontId="43" fillId="0" borderId="55" xfId="47" applyFont="1" applyBorder="1" applyAlignment="1">
      <alignment horizontal="center" vertical="center"/>
    </xf>
    <xf numFmtId="38" fontId="43" fillId="32" borderId="78" xfId="34" applyFont="1" applyFill="1" applyBorder="1" applyAlignment="1">
      <alignment horizontal="right" vertical="center"/>
    </xf>
    <xf numFmtId="182" fontId="36" fillId="0" borderId="89" xfId="49" applyNumberFormat="1" applyFont="1" applyBorder="1" applyAlignment="1">
      <alignment horizontal="right" vertical="center"/>
    </xf>
    <xf numFmtId="38" fontId="36" fillId="0" borderId="89" xfId="34" applyFont="1" applyFill="1" applyBorder="1" applyAlignment="1">
      <alignment horizontal="right" vertical="center"/>
    </xf>
    <xf numFmtId="176" fontId="36" fillId="0" borderId="21" xfId="49" applyNumberFormat="1" applyFont="1" applyBorder="1" applyAlignment="1">
      <alignment horizontal="left" vertical="center" shrinkToFit="1"/>
    </xf>
    <xf numFmtId="176" fontId="36" fillId="0" borderId="14" xfId="49" applyNumberFormat="1" applyFont="1" applyBorder="1" applyAlignment="1">
      <alignment horizontal="left" vertical="center" shrinkToFit="1"/>
    </xf>
    <xf numFmtId="176" fontId="36" fillId="0" borderId="15" xfId="49" applyNumberFormat="1" applyFont="1" applyBorder="1" applyAlignment="1">
      <alignment horizontal="left" vertical="center" shrinkToFit="1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89" xfId="0" applyFont="1" applyBorder="1" applyAlignment="1" applyProtection="1">
      <alignment horizontal="right" vertical="center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9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4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84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4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6" fillId="0" borderId="90" xfId="0" applyFont="1" applyBorder="1" applyAlignment="1" applyProtection="1">
      <alignment horizontal="righ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89" xfId="49" applyFont="1" applyBorder="1" applyProtection="1">
      <alignment vertical="center"/>
      <protection locked="0"/>
    </xf>
    <xf numFmtId="0" fontId="36" fillId="0" borderId="90" xfId="49" applyFont="1" applyBorder="1" applyProtection="1">
      <alignment vertical="center"/>
      <protection locked="0"/>
    </xf>
    <xf numFmtId="0" fontId="36" fillId="0" borderId="90" xfId="49" applyFont="1" applyBorder="1" applyAlignment="1" applyProtection="1">
      <alignment horizontal="left" vertical="center"/>
      <protection locked="0"/>
    </xf>
    <xf numFmtId="0" fontId="36" fillId="0" borderId="84" xfId="0" applyFont="1" applyBorder="1" applyAlignment="1" applyProtection="1">
      <alignment horizontal="right" vertical="center"/>
      <protection locked="0"/>
    </xf>
    <xf numFmtId="0" fontId="36" fillId="0" borderId="10" xfId="0" applyFont="1" applyBorder="1" applyAlignment="1" applyProtection="1">
      <alignment horizontal="right" vertical="center"/>
      <protection locked="0"/>
    </xf>
    <xf numFmtId="0" fontId="36" fillId="0" borderId="11" xfId="0" applyFont="1" applyBorder="1" applyAlignment="1" applyProtection="1">
      <alignment horizontal="right" vertical="center"/>
      <protection locked="0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center" vertical="center"/>
    </xf>
    <xf numFmtId="38" fontId="36" fillId="0" borderId="27" xfId="34" applyFont="1" applyFill="1" applyBorder="1" applyAlignment="1">
      <alignment horizontal="center" vertical="center"/>
    </xf>
    <xf numFmtId="38" fontId="36" fillId="0" borderId="30" xfId="34" applyFont="1" applyFill="1" applyBorder="1" applyAlignment="1">
      <alignment horizontal="center" vertical="center"/>
    </xf>
    <xf numFmtId="0" fontId="36" fillId="0" borderId="39" xfId="0" applyFont="1" applyBorder="1" applyAlignment="1" applyProtection="1">
      <alignment horizontal="right" vertical="center"/>
      <protection locked="0"/>
    </xf>
    <xf numFmtId="0" fontId="36" fillId="30" borderId="83" xfId="0" applyFont="1" applyFill="1" applyBorder="1" applyAlignment="1" applyProtection="1">
      <alignment horizontal="right" vertical="center"/>
      <protection locked="0"/>
    </xf>
    <xf numFmtId="0" fontId="36" fillId="30" borderId="100" xfId="0" applyFont="1" applyFill="1" applyBorder="1" applyAlignment="1" applyProtection="1">
      <alignment horizontal="right" vertical="center"/>
      <protection locked="0"/>
    </xf>
    <xf numFmtId="182" fontId="36" fillId="0" borderId="87" xfId="49" applyNumberFormat="1" applyFont="1" applyBorder="1" applyAlignment="1">
      <alignment horizontal="right" vertical="center"/>
    </xf>
    <xf numFmtId="0" fontId="36" fillId="0" borderId="96" xfId="49" applyFont="1" applyBorder="1" applyAlignment="1" applyProtection="1">
      <alignment horizontal="left" vertical="center"/>
      <protection locked="0"/>
    </xf>
    <xf numFmtId="0" fontId="36" fillId="0" borderId="102" xfId="49" applyFont="1" applyBorder="1" applyAlignment="1" applyProtection="1">
      <alignment horizontal="left" vertical="center"/>
      <protection locked="0"/>
    </xf>
    <xf numFmtId="0" fontId="36" fillId="0" borderId="84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39" xfId="49" applyFont="1" applyBorder="1" applyProtection="1">
      <alignment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101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100" xfId="49" applyFont="1" applyBorder="1" applyAlignment="1" applyProtection="1">
      <alignment horizontal="left" vertical="center"/>
      <protection locked="0"/>
    </xf>
    <xf numFmtId="176" fontId="36" fillId="30" borderId="21" xfId="49" applyNumberFormat="1" applyFont="1" applyFill="1" applyBorder="1" applyAlignment="1">
      <alignment horizontal="center" vertical="center"/>
    </xf>
    <xf numFmtId="176" fontId="36" fillId="30" borderId="15" xfId="49" applyNumberFormat="1" applyFont="1" applyFill="1" applyBorder="1" applyAlignment="1">
      <alignment horizontal="center" vertical="center"/>
    </xf>
    <xf numFmtId="176" fontId="36" fillId="30" borderId="21" xfId="49" applyNumberFormat="1" applyFont="1" applyFill="1" applyBorder="1" applyAlignment="1">
      <alignment horizontal="left" vertical="center" shrinkToFit="1"/>
    </xf>
    <xf numFmtId="176" fontId="36" fillId="30" borderId="14" xfId="49" applyNumberFormat="1" applyFont="1" applyFill="1" applyBorder="1" applyAlignment="1">
      <alignment horizontal="left" vertical="center" shrinkToFit="1"/>
    </xf>
    <xf numFmtId="176" fontId="36" fillId="30" borderId="15" xfId="49" applyNumberFormat="1" applyFont="1" applyFill="1" applyBorder="1" applyAlignment="1">
      <alignment horizontal="left" vertical="center" shrinkToFit="1"/>
    </xf>
    <xf numFmtId="38" fontId="36" fillId="30" borderId="89" xfId="34" applyFont="1" applyFill="1" applyBorder="1" applyAlignment="1">
      <alignment horizontal="right" vertical="center"/>
    </xf>
    <xf numFmtId="176" fontId="36" fillId="0" borderId="21" xfId="49" applyNumberFormat="1" applyFont="1" applyBorder="1" applyAlignment="1">
      <alignment horizontal="center" vertical="center"/>
    </xf>
    <xf numFmtId="176" fontId="36" fillId="0" borderId="15" xfId="49" applyNumberFormat="1" applyFont="1" applyBorder="1" applyAlignment="1">
      <alignment horizontal="center" vertical="center"/>
    </xf>
    <xf numFmtId="182" fontId="36" fillId="0" borderId="97" xfId="49" applyNumberFormat="1" applyFont="1" applyBorder="1" applyAlignment="1">
      <alignment horizontal="right" vertical="center"/>
    </xf>
    <xf numFmtId="0" fontId="36" fillId="0" borderId="97" xfId="0" applyFont="1" applyBorder="1" applyAlignment="1" applyProtection="1">
      <alignment horizontal="righ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101" xfId="0" applyFont="1" applyBorder="1" applyAlignment="1" applyProtection="1">
      <alignment horizontal="right" vertical="center"/>
      <protection locked="0"/>
    </xf>
    <xf numFmtId="182" fontId="36" fillId="0" borderId="98" xfId="49" applyNumberFormat="1" applyFont="1" applyBorder="1" applyAlignment="1">
      <alignment horizontal="right" vertical="center"/>
    </xf>
    <xf numFmtId="182" fontId="36" fillId="0" borderId="95" xfId="49" applyNumberFormat="1" applyFont="1" applyBorder="1" applyAlignment="1">
      <alignment horizontal="right" vertical="center"/>
    </xf>
    <xf numFmtId="0" fontId="36" fillId="0" borderId="39" xfId="49" applyFont="1" applyBorder="1" applyAlignment="1" applyProtection="1">
      <alignment horizontal="left" vertical="center"/>
      <protection locked="0"/>
    </xf>
    <xf numFmtId="0" fontId="31" fillId="0" borderId="87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4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3" fillId="0" borderId="84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38" fontId="33" fillId="0" borderId="84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20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176" fontId="37" fillId="0" borderId="96" xfId="49" applyNumberFormat="1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6" xfId="49" applyFont="1" applyBorder="1" applyAlignment="1">
      <alignment horizontal="center" vertical="center" shrinkToFit="1"/>
    </xf>
    <xf numFmtId="0" fontId="36" fillId="0" borderId="93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8" xfId="49" applyFont="1" applyBorder="1" applyAlignment="1">
      <alignment horizontal="center" vertical="center" shrinkToFit="1"/>
    </xf>
    <xf numFmtId="38" fontId="36" fillId="0" borderId="97" xfId="34" applyFont="1" applyFill="1" applyBorder="1" applyAlignment="1">
      <alignment horizontal="right" vertical="center"/>
    </xf>
    <xf numFmtId="176" fontId="36" fillId="0" borderId="89" xfId="49" applyNumberFormat="1" applyFont="1" applyBorder="1" applyAlignment="1" applyProtection="1">
      <alignment horizontal="left" vertical="center"/>
      <protection locked="0"/>
    </xf>
    <xf numFmtId="0" fontId="36" fillId="0" borderId="97" xfId="49" applyFont="1" applyBorder="1" applyAlignment="1">
      <alignment horizontal="center" vertical="center"/>
    </xf>
    <xf numFmtId="0" fontId="36" fillId="0" borderId="96" xfId="49" applyFont="1" applyBorder="1" applyAlignment="1">
      <alignment horizontal="center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0" fontId="37" fillId="0" borderId="97" xfId="49" applyFont="1" applyBorder="1" applyAlignment="1">
      <alignment horizontal="center" vertical="center"/>
    </xf>
    <xf numFmtId="0" fontId="37" fillId="0" borderId="101" xfId="49" applyFont="1" applyBorder="1" applyAlignment="1">
      <alignment horizontal="center" vertical="center"/>
    </xf>
    <xf numFmtId="176" fontId="36" fillId="0" borderId="97" xfId="49" applyNumberFormat="1" applyFont="1" applyBorder="1" applyAlignment="1" applyProtection="1">
      <alignment horizontal="left" vertical="center"/>
      <protection locked="0"/>
    </xf>
    <xf numFmtId="0" fontId="37" fillId="0" borderId="96" xfId="49" applyFont="1" applyBorder="1" applyAlignment="1" applyProtection="1">
      <alignment horizontal="left" vertical="center"/>
      <protection locked="0"/>
    </xf>
    <xf numFmtId="0" fontId="37" fillId="0" borderId="102" xfId="49" applyFont="1" applyBorder="1" applyAlignment="1" applyProtection="1">
      <alignment horizontal="left" vertical="center"/>
      <protection locked="0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84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89" xfId="49" applyFont="1" applyBorder="1" applyAlignment="1">
      <alignment horizontal="left" vertical="center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4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7" xfId="49" applyNumberFormat="1" applyFont="1" applyBorder="1" applyAlignment="1">
      <alignment horizontal="right" vertical="center"/>
    </xf>
    <xf numFmtId="0" fontId="36" fillId="0" borderId="87" xfId="49" applyFont="1" applyBorder="1" applyAlignment="1">
      <alignment horizontal="right" vertical="center"/>
    </xf>
    <xf numFmtId="176" fontId="36" fillId="0" borderId="89" xfId="49" applyNumberFormat="1" applyFont="1" applyBorder="1" applyAlignment="1">
      <alignment horizontal="center" vertical="center"/>
    </xf>
    <xf numFmtId="176" fontId="31" fillId="24" borderId="87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6" xfId="49" applyNumberFormat="1" applyFont="1" applyBorder="1" applyAlignment="1">
      <alignment horizontal="center" vertical="center"/>
    </xf>
    <xf numFmtId="176" fontId="36" fillId="0" borderId="30" xfId="49" applyNumberFormat="1" applyFont="1" applyBorder="1" applyAlignment="1">
      <alignment horizontal="center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6" fillId="0" borderId="97" xfId="49" applyFont="1" applyBorder="1" applyAlignment="1">
      <alignment horizontal="left" vertical="center"/>
    </xf>
    <xf numFmtId="0" fontId="31" fillId="24" borderId="87" xfId="49" applyFont="1" applyFill="1" applyBorder="1" applyAlignment="1">
      <alignment horizontal="center" vertical="center"/>
    </xf>
    <xf numFmtId="176" fontId="36" fillId="0" borderId="97" xfId="49" applyNumberFormat="1" applyFont="1" applyBorder="1" applyAlignment="1">
      <alignment horizontal="center" vertical="center"/>
    </xf>
    <xf numFmtId="176" fontId="36" fillId="0" borderId="34" xfId="49" applyNumberFormat="1" applyFont="1" applyBorder="1" applyAlignment="1">
      <alignment horizontal="left" vertical="center" shrinkToFit="1"/>
    </xf>
    <xf numFmtId="176" fontId="36" fillId="0" borderId="32" xfId="49" applyNumberFormat="1" applyFont="1" applyBorder="1" applyAlignment="1">
      <alignment horizontal="left" vertical="center" shrinkToFit="1"/>
    </xf>
    <xf numFmtId="176" fontId="36" fillId="0" borderId="33" xfId="49" applyNumberFormat="1" applyFont="1" applyBorder="1" applyAlignment="1">
      <alignment horizontal="left" vertical="center" shrinkToFit="1"/>
    </xf>
    <xf numFmtId="176" fontId="36" fillId="0" borderId="26" xfId="49" applyNumberFormat="1" applyFont="1" applyBorder="1" applyAlignment="1">
      <alignment horizontal="left" vertical="center" shrinkToFit="1"/>
    </xf>
    <xf numFmtId="176" fontId="36" fillId="0" borderId="27" xfId="49" applyNumberFormat="1" applyFont="1" applyBorder="1" applyAlignment="1">
      <alignment horizontal="left" vertical="center" shrinkToFit="1"/>
    </xf>
    <xf numFmtId="176" fontId="36" fillId="0" borderId="30" xfId="49" applyNumberFormat="1" applyFont="1" applyBorder="1" applyAlignment="1">
      <alignment horizontal="left" vertical="center" shrinkToFit="1"/>
    </xf>
    <xf numFmtId="0" fontId="36" fillId="0" borderId="103" xfId="49" applyFont="1" applyBorder="1" applyAlignment="1">
      <alignment horizontal="center" vertical="center"/>
    </xf>
    <xf numFmtId="0" fontId="36" fillId="0" borderId="104" xfId="49" applyFont="1" applyBorder="1" applyAlignment="1">
      <alignment horizontal="center" vertical="center"/>
    </xf>
    <xf numFmtId="0" fontId="36" fillId="0" borderId="89" xfId="49" applyFont="1" applyBorder="1" applyAlignment="1">
      <alignment horizontal="center"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176" fontId="36" fillId="0" borderId="83" xfId="49" applyNumberFormat="1" applyFont="1" applyBorder="1" applyAlignment="1">
      <alignment horizontal="center" vertical="center"/>
    </xf>
    <xf numFmtId="0" fontId="36" fillId="0" borderId="83" xfId="49" applyFont="1" applyBorder="1" applyAlignment="1">
      <alignment horizontal="left" vertical="center"/>
    </xf>
    <xf numFmtId="0" fontId="31" fillId="24" borderId="84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6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88" xfId="49" applyFont="1" applyBorder="1" applyAlignment="1">
      <alignment horizontal="center" vertical="center"/>
    </xf>
    <xf numFmtId="0" fontId="36" fillId="0" borderId="99" xfId="49" applyFont="1" applyBorder="1" applyAlignment="1" applyProtection="1">
      <alignment horizontal="left" vertical="center"/>
      <protection locked="0"/>
    </xf>
    <xf numFmtId="2" fontId="36" fillId="0" borderId="38" xfId="49" applyNumberFormat="1" applyFont="1" applyBorder="1" applyAlignment="1">
      <alignment horizontal="center" vertical="center"/>
    </xf>
    <xf numFmtId="2" fontId="36" fillId="0" borderId="106" xfId="49" applyNumberFormat="1" applyFont="1" applyBorder="1" applyAlignment="1">
      <alignment horizontal="center" vertical="center"/>
    </xf>
    <xf numFmtId="0" fontId="36" fillId="0" borderId="84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176" fontId="36" fillId="0" borderId="91" xfId="49" applyNumberFormat="1" applyFont="1" applyBorder="1" applyAlignment="1">
      <alignment horizontal="center" vertical="center"/>
    </xf>
    <xf numFmtId="176" fontId="36" fillId="0" borderId="94" xfId="49" applyNumberFormat="1" applyFont="1" applyBorder="1" applyAlignment="1">
      <alignment horizontal="center" vertical="center"/>
    </xf>
    <xf numFmtId="176" fontId="36" fillId="0" borderId="91" xfId="49" applyNumberFormat="1" applyFont="1" applyBorder="1" applyAlignment="1">
      <alignment horizontal="left" vertical="center" shrinkToFit="1"/>
    </xf>
    <xf numFmtId="176" fontId="36" fillId="0" borderId="16" xfId="49" applyNumberFormat="1" applyFont="1" applyBorder="1" applyAlignment="1">
      <alignment horizontal="left" vertical="center" shrinkToFit="1"/>
    </xf>
    <xf numFmtId="176" fontId="36" fillId="0" borderId="94" xfId="49" applyNumberFormat="1" applyFont="1" applyBorder="1" applyAlignment="1">
      <alignment horizontal="left" vertical="center" shrinkToFit="1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8" xfId="49" applyNumberFormat="1" applyFont="1" applyBorder="1" applyAlignment="1">
      <alignment horizontal="center" vertical="center"/>
    </xf>
    <xf numFmtId="38" fontId="34" fillId="0" borderId="84" xfId="34" applyFont="1" applyBorder="1" applyAlignment="1" applyProtection="1">
      <alignment horizontal="right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4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38" fontId="36" fillId="30" borderId="84" xfId="34" applyFont="1" applyFill="1" applyBorder="1" applyAlignment="1">
      <alignment horizontal="right" vertical="center"/>
    </xf>
    <xf numFmtId="38" fontId="36" fillId="30" borderId="10" xfId="34" applyFont="1" applyFill="1" applyBorder="1" applyAlignment="1">
      <alignment horizontal="right" vertical="center"/>
    </xf>
    <xf numFmtId="38" fontId="36" fillId="30" borderId="39" xfId="34" applyFont="1" applyFill="1" applyBorder="1" applyAlignment="1">
      <alignment horizontal="right" vertical="center"/>
    </xf>
    <xf numFmtId="38" fontId="36" fillId="0" borderId="107" xfId="34" applyFont="1" applyBorder="1" applyAlignment="1" applyProtection="1">
      <alignment horizontal="right" vertical="center"/>
    </xf>
    <xf numFmtId="38" fontId="36" fillId="30" borderId="83" xfId="34" applyFont="1" applyFill="1" applyBorder="1" applyAlignment="1">
      <alignment horizontal="right" vertical="center"/>
    </xf>
    <xf numFmtId="38" fontId="36" fillId="0" borderId="84" xfId="34" applyFont="1" applyBorder="1" applyAlignment="1">
      <alignment horizontal="right" vertical="center"/>
    </xf>
    <xf numFmtId="38" fontId="36" fillId="0" borderId="10" xfId="34" applyFont="1" applyBorder="1" applyAlignment="1">
      <alignment horizontal="right" vertical="center"/>
    </xf>
    <xf numFmtId="38" fontId="36" fillId="0" borderId="39" xfId="34" applyFont="1" applyBorder="1" applyAlignment="1">
      <alignment horizontal="right" vertical="center"/>
    </xf>
    <xf numFmtId="38" fontId="36" fillId="0" borderId="96" xfId="34" applyFont="1" applyFill="1" applyBorder="1" applyAlignment="1">
      <alignment horizontal="right" vertical="center"/>
    </xf>
    <xf numFmtId="0" fontId="36" fillId="0" borderId="21" xfId="49" applyFont="1" applyBorder="1" applyAlignment="1">
      <alignment horizontal="center" vertical="center"/>
    </xf>
    <xf numFmtId="0" fontId="36" fillId="0" borderId="15" xfId="49" applyFont="1" applyBorder="1" applyAlignment="1">
      <alignment horizontal="center" vertical="center"/>
    </xf>
    <xf numFmtId="0" fontId="36" fillId="0" borderId="21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182" fontId="36" fillId="0" borderId="83" xfId="49" applyNumberFormat="1" applyFont="1" applyBorder="1" applyAlignment="1">
      <alignment horizontal="right" vertical="center"/>
    </xf>
    <xf numFmtId="38" fontId="36" fillId="30" borderId="26" xfId="34" applyFont="1" applyFill="1" applyBorder="1" applyAlignment="1">
      <alignment horizontal="right" vertical="center"/>
    </xf>
    <xf numFmtId="38" fontId="36" fillId="30" borderId="27" xfId="34" applyFont="1" applyFill="1" applyBorder="1" applyAlignment="1">
      <alignment horizontal="right" vertical="center"/>
    </xf>
    <xf numFmtId="38" fontId="36" fillId="30" borderId="30" xfId="34" applyFont="1" applyFill="1" applyBorder="1" applyAlignment="1">
      <alignment horizontal="right" vertical="center"/>
    </xf>
    <xf numFmtId="0" fontId="36" fillId="0" borderId="23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30" borderId="21" xfId="49" applyFont="1" applyFill="1" applyBorder="1" applyAlignment="1">
      <alignment horizontal="center" vertical="center"/>
    </xf>
    <xf numFmtId="0" fontId="36" fillId="30" borderId="15" xfId="49" applyFont="1" applyFill="1" applyBorder="1" applyAlignment="1">
      <alignment horizontal="center" vertical="center"/>
    </xf>
    <xf numFmtId="0" fontId="36" fillId="30" borderId="21" xfId="49" applyFont="1" applyFill="1" applyBorder="1" applyAlignment="1">
      <alignment horizontal="left" vertical="center" shrinkToFit="1"/>
    </xf>
    <xf numFmtId="0" fontId="36" fillId="30" borderId="14" xfId="49" applyFont="1" applyFill="1" applyBorder="1" applyAlignment="1">
      <alignment horizontal="left" vertical="center" shrinkToFit="1"/>
    </xf>
    <xf numFmtId="0" fontId="36" fillId="30" borderId="15" xfId="49" applyFont="1" applyFill="1" applyBorder="1" applyAlignment="1">
      <alignment horizontal="left" vertical="center" shrinkToFit="1"/>
    </xf>
    <xf numFmtId="38" fontId="36" fillId="0" borderId="83" xfId="34" applyFont="1" applyFill="1" applyBorder="1" applyAlignment="1">
      <alignment horizontal="right" vertical="center"/>
    </xf>
    <xf numFmtId="182" fontId="36" fillId="0" borderId="21" xfId="49" applyNumberFormat="1" applyFont="1" applyBorder="1" applyAlignment="1">
      <alignment horizontal="right" vertical="center"/>
    </xf>
    <xf numFmtId="182" fontId="36" fillId="0" borderId="14" xfId="49" applyNumberFormat="1" applyFont="1" applyBorder="1" applyAlignment="1">
      <alignment horizontal="right" vertical="center"/>
    </xf>
    <xf numFmtId="182" fontId="36" fillId="0" borderId="15" xfId="49" applyNumberFormat="1" applyFont="1" applyBorder="1" applyAlignment="1">
      <alignment horizontal="right" vertical="center"/>
    </xf>
    <xf numFmtId="38" fontId="36" fillId="30" borderId="21" xfId="34" applyFont="1" applyFill="1" applyBorder="1" applyAlignment="1">
      <alignment horizontal="right" vertical="center"/>
    </xf>
    <xf numFmtId="38" fontId="36" fillId="30" borderId="14" xfId="34" applyFont="1" applyFill="1" applyBorder="1" applyAlignment="1">
      <alignment horizontal="right" vertical="center"/>
    </xf>
    <xf numFmtId="38" fontId="36" fillId="30" borderId="15" xfId="34" applyFont="1" applyFill="1" applyBorder="1" applyAlignment="1">
      <alignment horizontal="right" vertical="center"/>
    </xf>
    <xf numFmtId="182" fontId="36" fillId="30" borderId="83" xfId="49" applyNumberFormat="1" applyFont="1" applyFill="1" applyBorder="1" applyAlignment="1">
      <alignment horizontal="right" vertical="center"/>
    </xf>
    <xf numFmtId="176" fontId="31" fillId="24" borderId="84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39" xfId="49" applyNumberFormat="1" applyFont="1" applyFill="1" applyBorder="1" applyAlignment="1">
      <alignment horizontal="center" vertical="center"/>
    </xf>
    <xf numFmtId="182" fontId="36" fillId="0" borderId="96" xfId="49" applyNumberFormat="1" applyFont="1" applyBorder="1" applyAlignment="1">
      <alignment horizontal="right" vertical="center"/>
    </xf>
    <xf numFmtId="0" fontId="36" fillId="0" borderId="17" xfId="49" applyFont="1" applyBorder="1" applyAlignment="1">
      <alignment horizontal="center" vertical="center" wrapText="1"/>
    </xf>
    <xf numFmtId="0" fontId="36" fillId="0" borderId="86" xfId="49" applyFont="1" applyBorder="1" applyAlignment="1">
      <alignment horizontal="center" vertical="center" wrapText="1"/>
    </xf>
    <xf numFmtId="0" fontId="36" fillId="0" borderId="63" xfId="49" applyFont="1" applyBorder="1" applyAlignment="1">
      <alignment horizontal="center" vertical="center" wrapText="1"/>
    </xf>
    <xf numFmtId="0" fontId="36" fillId="0" borderId="0" xfId="49" applyFont="1" applyAlignment="1">
      <alignment horizontal="center" vertical="center" wrapText="1"/>
    </xf>
    <xf numFmtId="0" fontId="36" fillId="0" borderId="37" xfId="49" applyFont="1" applyBorder="1" applyAlignment="1">
      <alignment horizontal="center" vertical="center" wrapText="1"/>
    </xf>
    <xf numFmtId="0" fontId="36" fillId="0" borderId="64" xfId="49" applyFont="1" applyBorder="1" applyAlignment="1">
      <alignment horizontal="center" vertical="center" wrapText="1"/>
    </xf>
    <xf numFmtId="0" fontId="36" fillId="0" borderId="36" xfId="49" applyFont="1" applyBorder="1" applyAlignment="1">
      <alignment horizontal="center" vertical="center" wrapText="1"/>
    </xf>
    <xf numFmtId="0" fontId="36" fillId="0" borderId="88" xfId="49" applyFont="1" applyBorder="1" applyAlignment="1">
      <alignment horizontal="center" vertical="center" wrapText="1"/>
    </xf>
    <xf numFmtId="182" fontId="36" fillId="0" borderId="91" xfId="49" applyNumberFormat="1" applyFont="1" applyBorder="1" applyAlignment="1">
      <alignment horizontal="right" vertical="center"/>
    </xf>
    <xf numFmtId="182" fontId="36" fillId="0" borderId="16" xfId="49" applyNumberFormat="1" applyFont="1" applyBorder="1" applyAlignment="1">
      <alignment horizontal="right" vertical="center"/>
    </xf>
    <xf numFmtId="182" fontId="36" fillId="0" borderId="94" xfId="49" applyNumberFormat="1" applyFont="1" applyBorder="1" applyAlignment="1">
      <alignment horizontal="right" vertical="center"/>
    </xf>
    <xf numFmtId="0" fontId="36" fillId="0" borderId="91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94" xfId="49" applyFont="1" applyBorder="1" applyAlignment="1" applyProtection="1">
      <alignment horizontal="left" vertical="center"/>
      <protection locked="0"/>
    </xf>
    <xf numFmtId="0" fontId="36" fillId="30" borderId="91" xfId="49" applyFont="1" applyFill="1" applyBorder="1" applyAlignment="1">
      <alignment horizontal="center" vertical="center"/>
    </xf>
    <xf numFmtId="0" fontId="36" fillId="30" borderId="94" xfId="49" applyFont="1" applyFill="1" applyBorder="1" applyAlignment="1">
      <alignment horizontal="center" vertical="center"/>
    </xf>
    <xf numFmtId="0" fontId="36" fillId="30" borderId="85" xfId="49" applyFont="1" applyFill="1" applyBorder="1" applyAlignment="1">
      <alignment horizontal="center" vertical="center"/>
    </xf>
    <xf numFmtId="0" fontId="36" fillId="30" borderId="86" xfId="49" applyFont="1" applyFill="1" applyBorder="1" applyAlignment="1">
      <alignment horizontal="center" vertical="center"/>
    </xf>
    <xf numFmtId="0" fontId="36" fillId="30" borderId="85" xfId="49" applyFont="1" applyFill="1" applyBorder="1" applyAlignment="1">
      <alignment horizontal="left" vertical="center" shrinkToFit="1"/>
    </xf>
    <xf numFmtId="0" fontId="36" fillId="30" borderId="17" xfId="49" applyFont="1" applyFill="1" applyBorder="1" applyAlignment="1">
      <alignment horizontal="left" vertical="center" shrinkToFit="1"/>
    </xf>
    <xf numFmtId="0" fontId="36" fillId="30" borderId="86" xfId="49" applyFont="1" applyFill="1" applyBorder="1" applyAlignment="1">
      <alignment horizontal="left" vertical="center" shrinkToFit="1"/>
    </xf>
    <xf numFmtId="38" fontId="36" fillId="0" borderId="91" xfId="34" applyFont="1" applyFill="1" applyBorder="1" applyAlignment="1">
      <alignment horizontal="right" vertical="center"/>
    </xf>
    <xf numFmtId="38" fontId="36" fillId="0" borderId="16" xfId="34" applyFont="1" applyFill="1" applyBorder="1" applyAlignment="1">
      <alignment horizontal="right" vertical="center"/>
    </xf>
    <xf numFmtId="38" fontId="36" fillId="0" borderId="94" xfId="34" applyFont="1" applyFill="1" applyBorder="1" applyAlignment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38" fontId="36" fillId="30" borderId="91" xfId="34" applyFont="1" applyFill="1" applyBorder="1" applyAlignment="1">
      <alignment horizontal="right" vertical="center"/>
    </xf>
    <xf numFmtId="38" fontId="36" fillId="30" borderId="16" xfId="34" applyFont="1" applyFill="1" applyBorder="1" applyAlignment="1">
      <alignment horizontal="right" vertical="center"/>
    </xf>
    <xf numFmtId="38" fontId="36" fillId="30" borderId="94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17" xfId="34" applyFont="1" applyFill="1" applyBorder="1" applyAlignment="1">
      <alignment horizontal="right" vertical="center"/>
    </xf>
    <xf numFmtId="38" fontId="36" fillId="0" borderId="86" xfId="34" applyFont="1" applyFill="1" applyBorder="1" applyAlignment="1">
      <alignment horizontal="right" vertical="center"/>
    </xf>
    <xf numFmtId="0" fontId="36" fillId="30" borderId="23" xfId="49" applyFont="1" applyFill="1" applyBorder="1" applyAlignment="1">
      <alignment horizontal="center" vertical="center"/>
    </xf>
    <xf numFmtId="0" fontId="36" fillId="30" borderId="20" xfId="49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 shrinkToFit="1"/>
    </xf>
    <xf numFmtId="0" fontId="36" fillId="0" borderId="19" xfId="49" applyFont="1" applyBorder="1" applyAlignment="1">
      <alignment horizontal="left" vertical="center" shrinkToFit="1"/>
    </xf>
    <xf numFmtId="0" fontId="36" fillId="0" borderId="20" xfId="49" applyFont="1" applyBorder="1" applyAlignment="1">
      <alignment horizontal="left" vertical="center" shrinkToFit="1"/>
    </xf>
    <xf numFmtId="0" fontId="36" fillId="0" borderId="23" xfId="49" applyFont="1" applyBorder="1" applyAlignment="1" applyProtection="1">
      <alignment horizontal="center" vertical="center"/>
      <protection locked="0"/>
    </xf>
    <xf numFmtId="0" fontId="36" fillId="0" borderId="19" xfId="49" applyFont="1" applyBorder="1" applyAlignment="1" applyProtection="1">
      <alignment horizontal="center" vertical="center"/>
      <protection locked="0"/>
    </xf>
    <xf numFmtId="0" fontId="36" fillId="0" borderId="20" xfId="49" applyFont="1" applyBorder="1" applyAlignment="1" applyProtection="1">
      <alignment horizontal="center" vertical="center"/>
      <protection locked="0"/>
    </xf>
    <xf numFmtId="0" fontId="36" fillId="30" borderId="23" xfId="49" applyFont="1" applyFill="1" applyBorder="1" applyAlignment="1">
      <alignment horizontal="left" vertical="center" shrinkToFit="1"/>
    </xf>
    <xf numFmtId="0" fontId="36" fillId="30" borderId="19" xfId="49" applyFont="1" applyFill="1" applyBorder="1" applyAlignment="1">
      <alignment horizontal="left" vertical="center" shrinkToFit="1"/>
    </xf>
    <xf numFmtId="0" fontId="36" fillId="30" borderId="20" xfId="49" applyFont="1" applyFill="1" applyBorder="1" applyAlignment="1">
      <alignment horizontal="left" vertical="center" shrinkToFit="1"/>
    </xf>
    <xf numFmtId="0" fontId="36" fillId="0" borderId="24" xfId="49" applyFont="1" applyBorder="1" applyAlignment="1" applyProtection="1">
      <alignment horizontal="center" vertical="center"/>
      <protection locked="0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7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103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9" xfId="49" applyNumberFormat="1" applyFont="1" applyBorder="1" applyAlignment="1">
      <alignment horizontal="center" vertical="center"/>
    </xf>
    <xf numFmtId="38" fontId="34" fillId="0" borderId="84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23" xfId="49" applyFont="1" applyBorder="1" applyAlignment="1">
      <alignment horizontal="center" vertical="center"/>
    </xf>
    <xf numFmtId="0" fontId="36" fillId="0" borderId="105" xfId="49" applyFont="1" applyBorder="1" applyAlignment="1">
      <alignment horizontal="center" vertical="center"/>
    </xf>
    <xf numFmtId="0" fontId="36" fillId="0" borderId="124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6" fillId="30" borderId="26" xfId="49" applyFont="1" applyFill="1" applyBorder="1" applyAlignment="1">
      <alignment horizontal="left" vertical="center" shrinkToFit="1"/>
    </xf>
    <xf numFmtId="0" fontId="36" fillId="30" borderId="27" xfId="49" applyFont="1" applyFill="1" applyBorder="1" applyAlignment="1">
      <alignment horizontal="left" vertical="center" shrinkToFit="1"/>
    </xf>
    <xf numFmtId="0" fontId="36" fillId="30" borderId="30" xfId="49" applyFont="1" applyFill="1" applyBorder="1" applyAlignment="1">
      <alignment horizontal="left" vertical="center" shrinkToFit="1"/>
    </xf>
    <xf numFmtId="0" fontId="35" fillId="0" borderId="0" xfId="49" applyFont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1" xfId="49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4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4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49" fillId="24" borderId="1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0" borderId="84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99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91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92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6" fillId="0" borderId="89" xfId="0" applyFont="1" applyBorder="1" applyAlignment="1" applyProtection="1">
      <alignment horizontal="left" vertical="center"/>
      <protection locked="0"/>
    </xf>
    <xf numFmtId="0" fontId="36" fillId="0" borderId="90" xfId="0" applyFont="1" applyBorder="1" applyAlignment="1" applyProtection="1">
      <alignment horizontal="left" vertical="center"/>
      <protection locked="0"/>
    </xf>
    <xf numFmtId="0" fontId="36" fillId="0" borderId="96" xfId="0" applyFont="1" applyBorder="1" applyAlignment="1" applyProtection="1">
      <alignment horizontal="left" vertical="center"/>
      <protection locked="0"/>
    </xf>
    <xf numFmtId="0" fontId="36" fillId="0" borderId="102" xfId="0" applyFont="1" applyBorder="1" applyAlignment="1" applyProtection="1">
      <alignment horizontal="left"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07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120" xfId="49" applyFont="1" applyBorder="1" applyAlignment="1">
      <alignment horizontal="center" vertical="center"/>
    </xf>
    <xf numFmtId="0" fontId="31" fillId="24" borderId="120" xfId="0" applyFont="1" applyFill="1" applyBorder="1" applyAlignment="1">
      <alignment horizontal="center" vertical="center"/>
    </xf>
    <xf numFmtId="0" fontId="31" fillId="24" borderId="121" xfId="0" applyFont="1" applyFill="1" applyBorder="1" applyAlignment="1">
      <alignment horizontal="center" vertical="center"/>
    </xf>
    <xf numFmtId="0" fontId="31" fillId="24" borderId="122" xfId="0" applyFont="1" applyFill="1" applyBorder="1" applyAlignment="1">
      <alignment horizontal="center" vertical="center"/>
    </xf>
    <xf numFmtId="0" fontId="36" fillId="0" borderId="114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4" xfId="49" applyFont="1" applyBorder="1" applyAlignment="1">
      <alignment horizontal="left" vertical="center"/>
    </xf>
    <xf numFmtId="0" fontId="31" fillId="24" borderId="88" xfId="49" applyFont="1" applyFill="1" applyBorder="1" applyAlignment="1">
      <alignment horizontal="center" vertical="center"/>
    </xf>
    <xf numFmtId="0" fontId="36" fillId="0" borderId="91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92" xfId="49" applyFont="1" applyBorder="1" applyProtection="1">
      <alignment vertical="center"/>
      <protection locked="0"/>
    </xf>
    <xf numFmtId="0" fontId="36" fillId="0" borderId="85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2" fillId="32" borderId="122" xfId="0" applyFont="1" applyFill="1" applyBorder="1" applyAlignment="1">
      <alignment horizontal="center" vertical="center"/>
    </xf>
    <xf numFmtId="181" fontId="38" fillId="0" borderId="10" xfId="0" applyNumberFormat="1" applyFont="1" applyBorder="1" applyAlignment="1">
      <alignment vertical="center"/>
    </xf>
    <xf numFmtId="0" fontId="36" fillId="25" borderId="114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4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50" fillId="0" borderId="21" xfId="0" applyFont="1" applyBorder="1" applyAlignment="1" applyProtection="1">
      <alignment horizontal="left" vertical="center" shrinkToFit="1"/>
      <protection locked="0"/>
    </xf>
    <xf numFmtId="0" fontId="50" fillId="0" borderId="14" xfId="0" applyFont="1" applyBorder="1" applyAlignment="1" applyProtection="1">
      <alignment horizontal="left" vertical="center" shrinkToFit="1"/>
      <protection locked="0"/>
    </xf>
    <xf numFmtId="0" fontId="50" fillId="0" borderId="22" xfId="0" applyFont="1" applyBorder="1" applyAlignment="1" applyProtection="1">
      <alignment horizontal="left" vertical="center" shrinkToFit="1"/>
      <protection locked="0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0" fontId="36" fillId="30" borderId="84" xfId="49" applyFont="1" applyFill="1" applyBorder="1" applyAlignment="1" applyProtection="1">
      <alignment horizontal="center" vertical="center"/>
      <protection locked="0"/>
    </xf>
    <xf numFmtId="0" fontId="36" fillId="30" borderId="10" xfId="49" applyFont="1" applyFill="1" applyBorder="1" applyAlignment="1" applyProtection="1">
      <alignment horizontal="center" vertical="center"/>
      <protection locked="0"/>
    </xf>
    <xf numFmtId="0" fontId="36" fillId="30" borderId="11" xfId="49" applyFont="1" applyFill="1" applyBorder="1" applyAlignment="1" applyProtection="1">
      <alignment horizontal="center"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4" fillId="30" borderId="44" xfId="49" applyFont="1" applyFill="1" applyBorder="1" applyAlignment="1">
      <alignment horizontal="center" vertical="center" textRotation="255" shrinkToFit="1"/>
    </xf>
    <xf numFmtId="0" fontId="34" fillId="30" borderId="45" xfId="49" applyFont="1" applyFill="1" applyBorder="1" applyAlignment="1">
      <alignment horizontal="center" vertical="center" textRotation="255" shrinkToFit="1"/>
    </xf>
    <xf numFmtId="0" fontId="34" fillId="30" borderId="25" xfId="49" applyFont="1" applyFill="1" applyBorder="1" applyAlignment="1">
      <alignment horizontal="center" vertical="center" textRotation="255" shrinkToFit="1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horizontal="left" vertical="center" shrinkToFit="1"/>
      <protection locked="0"/>
    </xf>
    <xf numFmtId="0" fontId="50" fillId="0" borderId="19" xfId="0" applyFont="1" applyBorder="1" applyAlignment="1" applyProtection="1">
      <alignment horizontal="left" vertical="center" shrinkToFit="1"/>
      <protection locked="0"/>
    </xf>
    <xf numFmtId="0" fontId="50" fillId="0" borderId="24" xfId="0" applyFont="1" applyBorder="1" applyAlignment="1" applyProtection="1">
      <alignment horizontal="left" vertical="center" shrinkToFit="1"/>
      <protection locked="0"/>
    </xf>
    <xf numFmtId="6" fontId="34" fillId="0" borderId="44" xfId="51" applyFont="1" applyBorder="1" applyAlignment="1">
      <alignment horizontal="center" vertical="center" textRotation="255"/>
    </xf>
    <xf numFmtId="6" fontId="34" fillId="0" borderId="45" xfId="51" applyFont="1" applyBorder="1" applyAlignment="1">
      <alignment horizontal="center" vertical="center" textRotation="255"/>
    </xf>
    <xf numFmtId="6" fontId="34" fillId="0" borderId="25" xfId="51" applyFont="1" applyBorder="1" applyAlignment="1">
      <alignment horizontal="center" vertical="center" textRotation="255"/>
    </xf>
    <xf numFmtId="0" fontId="36" fillId="0" borderId="93" xfId="49" applyFont="1" applyBorder="1" applyProtection="1">
      <alignment vertical="center"/>
      <protection locked="0"/>
    </xf>
    <xf numFmtId="0" fontId="36" fillId="0" borderId="36" xfId="49" applyFont="1" applyBorder="1" applyProtection="1">
      <alignment vertical="center"/>
      <protection locked="0"/>
    </xf>
    <xf numFmtId="0" fontId="36" fillId="0" borderId="65" xfId="49" applyFont="1" applyBorder="1" applyProtection="1">
      <alignment vertical="center"/>
      <protection locked="0"/>
    </xf>
    <xf numFmtId="0" fontId="50" fillId="0" borderId="26" xfId="0" applyFont="1" applyBorder="1" applyAlignment="1" applyProtection="1">
      <alignment horizontal="left" vertical="center" shrinkToFit="1"/>
      <protection locked="0"/>
    </xf>
    <xf numFmtId="0" fontId="50" fillId="0" borderId="27" xfId="0" applyFont="1" applyBorder="1" applyAlignment="1" applyProtection="1">
      <alignment horizontal="left" vertical="center" shrinkToFit="1"/>
      <protection locked="0"/>
    </xf>
    <xf numFmtId="0" fontId="50" fillId="0" borderId="28" xfId="0" applyFont="1" applyBorder="1" applyAlignment="1" applyProtection="1">
      <alignment horizontal="left" vertical="center" shrinkToFit="1"/>
      <protection locked="0"/>
    </xf>
    <xf numFmtId="0" fontId="36" fillId="25" borderId="64" xfId="49" applyFont="1" applyFill="1" applyBorder="1" applyAlignment="1">
      <alignment horizontal="left" vertical="center"/>
    </xf>
    <xf numFmtId="0" fontId="36" fillId="25" borderId="36" xfId="49" applyFont="1" applyFill="1" applyBorder="1" applyAlignment="1">
      <alignment horizontal="left" vertical="center"/>
    </xf>
    <xf numFmtId="0" fontId="36" fillId="25" borderId="88" xfId="49" applyFont="1" applyFill="1" applyBorder="1" applyAlignment="1">
      <alignment horizontal="left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53" fillId="0" borderId="0" xfId="49" applyFont="1" applyAlignment="1">
      <alignment horizontal="left" vertical="center"/>
    </xf>
    <xf numFmtId="0" fontId="31" fillId="24" borderId="86" xfId="49" applyFont="1" applyFill="1" applyBorder="1" applyAlignment="1">
      <alignment horizontal="center" vertical="center"/>
    </xf>
    <xf numFmtId="176" fontId="36" fillId="0" borderId="10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6" xfId="49" applyFont="1" applyFill="1" applyBorder="1" applyAlignment="1">
      <alignment horizontal="left" vertical="center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49" applyFont="1" applyFill="1" applyBorder="1" applyAlignment="1">
      <alignment horizontal="center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6" xfId="49" applyFont="1" applyFill="1" applyBorder="1" applyAlignment="1">
      <alignment horizontal="left" vertical="center"/>
    </xf>
    <xf numFmtId="0" fontId="27" fillId="0" borderId="84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0" borderId="85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6" fillId="0" borderId="10" xfId="49" applyFont="1" applyBorder="1" applyAlignment="1">
      <alignment horizontal="center" vertical="center" shrinkToFit="1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13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4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5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8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2" fillId="24" borderId="39" xfId="0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5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6" xfId="49" applyFont="1" applyFill="1" applyBorder="1" applyAlignment="1">
      <alignment horizontal="center" vertical="center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3" fillId="0" borderId="120" xfId="49" applyFont="1" applyBorder="1" applyAlignment="1">
      <alignment horizontal="center" vertical="center"/>
    </xf>
    <xf numFmtId="38" fontId="33" fillId="0" borderId="120" xfId="34" applyFont="1" applyBorder="1" applyAlignment="1">
      <alignment horizontal="center" vertical="center"/>
    </xf>
    <xf numFmtId="49" fontId="33" fillId="0" borderId="84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20" xfId="49" applyFont="1" applyBorder="1" applyAlignment="1">
      <alignment horizontal="center" vertical="center" wrapText="1"/>
    </xf>
    <xf numFmtId="0" fontId="35" fillId="0" borderId="120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6" fillId="29" borderId="120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4" xfId="49" applyFont="1" applyFill="1" applyBorder="1" applyAlignment="1">
      <alignment horizontal="left" vertical="center"/>
    </xf>
    <xf numFmtId="0" fontId="56" fillId="28" borderId="120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55" fillId="28" borderId="108" xfId="49" applyFont="1" applyFill="1" applyBorder="1" applyAlignment="1">
      <alignment horizontal="center" vertical="center"/>
    </xf>
    <xf numFmtId="0" fontId="55" fillId="28" borderId="87" xfId="49" applyFont="1" applyFill="1" applyBorder="1" applyAlignment="1">
      <alignment horizontal="center" vertical="center"/>
    </xf>
    <xf numFmtId="0" fontId="36" fillId="30" borderId="87" xfId="49" applyFont="1" applyFill="1" applyBorder="1" applyAlignment="1" applyProtection="1">
      <alignment horizontal="center" vertical="center"/>
      <protection locked="0"/>
    </xf>
    <xf numFmtId="0" fontId="36" fillId="30" borderId="99" xfId="49" applyFont="1" applyFill="1" applyBorder="1" applyAlignment="1" applyProtection="1">
      <alignment horizontal="center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101" xfId="49" applyFont="1" applyFill="1" applyBorder="1" applyAlignment="1" applyProtection="1">
      <alignment horizontal="left" vertical="center"/>
      <protection locked="0"/>
    </xf>
    <xf numFmtId="0" fontId="36" fillId="30" borderId="89" xfId="49" applyFont="1" applyFill="1" applyBorder="1" applyAlignment="1" applyProtection="1">
      <alignment horizontal="left" vertical="center"/>
      <protection locked="0"/>
    </xf>
    <xf numFmtId="0" fontId="36" fillId="30" borderId="90" xfId="49" applyFont="1" applyFill="1" applyBorder="1" applyAlignment="1" applyProtection="1">
      <alignment horizontal="left" vertical="center"/>
      <protection locked="0"/>
    </xf>
    <xf numFmtId="0" fontId="36" fillId="0" borderId="92" xfId="49" applyFont="1" applyBorder="1" applyAlignment="1" applyProtection="1">
      <alignment horizontal="left" vertical="center"/>
      <protection locked="0"/>
    </xf>
    <xf numFmtId="0" fontId="36" fillId="30" borderId="83" xfId="49" applyFont="1" applyFill="1" applyBorder="1" applyAlignment="1" applyProtection="1">
      <alignment horizontal="left" vertical="center"/>
      <protection locked="0"/>
    </xf>
    <xf numFmtId="0" fontId="36" fillId="30" borderId="100" xfId="49" applyFont="1" applyFill="1" applyBorder="1" applyAlignment="1" applyProtection="1">
      <alignment horizontal="left" vertical="center"/>
      <protection locked="0"/>
    </xf>
    <xf numFmtId="0" fontId="36" fillId="30" borderId="103" xfId="49" applyFont="1" applyFill="1" applyBorder="1" applyAlignment="1">
      <alignment horizontal="left" vertical="center"/>
    </xf>
    <xf numFmtId="0" fontId="36" fillId="30" borderId="97" xfId="49" applyFont="1" applyFill="1" applyBorder="1" applyAlignment="1">
      <alignment horizontal="left" vertical="center"/>
    </xf>
    <xf numFmtId="0" fontId="36" fillId="30" borderId="109" xfId="49" applyFont="1" applyFill="1" applyBorder="1" applyAlignment="1">
      <alignment horizontal="left" vertical="center"/>
    </xf>
    <xf numFmtId="0" fontId="36" fillId="30" borderId="89" xfId="49" applyFont="1" applyFill="1" applyBorder="1" applyAlignment="1">
      <alignment horizontal="left" vertical="center"/>
    </xf>
    <xf numFmtId="0" fontId="36" fillId="30" borderId="119" xfId="49" applyFont="1" applyFill="1" applyBorder="1" applyAlignment="1">
      <alignment horizontal="left" vertical="center"/>
    </xf>
    <xf numFmtId="0" fontId="36" fillId="30" borderId="83" xfId="49" applyFont="1" applyFill="1" applyBorder="1" applyAlignment="1">
      <alignment horizontal="left" vertical="center"/>
    </xf>
    <xf numFmtId="0" fontId="36" fillId="0" borderId="93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6" fillId="28" borderId="112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22" xfId="0" applyNumberFormat="1" applyFont="1" applyFill="1" applyBorder="1" applyAlignment="1">
      <alignment horizontal="center" vertical="center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8" xfId="49" applyFont="1" applyFill="1" applyBorder="1" applyAlignment="1">
      <alignment horizontal="center" vertical="center"/>
    </xf>
    <xf numFmtId="0" fontId="36" fillId="0" borderId="84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" xfId="51" builtinId="7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2" xr:uid="{00000000-0005-0000-0000-000032000000}"/>
    <cellStyle name="標準_八幡東区配布表H19.3" xfId="49" xr:uid="{00000000-0005-0000-0000-000033000000}"/>
    <cellStyle name="良い" xfId="50" builtinId="26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3"/>
  <sheetViews>
    <sheetView showZeros="0" topLeftCell="A8" zoomScale="115" zoomScaleNormal="115" workbookViewId="0">
      <selection activeCell="F6" sqref="F6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90" t="s">
        <v>2177</v>
      </c>
      <c r="B1" s="391"/>
      <c r="C1" s="391"/>
      <c r="D1" s="392"/>
      <c r="K1" s="402" t="s">
        <v>1506</v>
      </c>
      <c r="L1" s="402"/>
      <c r="M1" s="403">
        <v>45756</v>
      </c>
      <c r="N1" s="403"/>
      <c r="O1" s="403"/>
    </row>
    <row r="2" spans="1:26" ht="24.95" customHeight="1">
      <c r="A2" s="393"/>
      <c r="B2" s="394"/>
      <c r="C2" s="394"/>
      <c r="D2" s="395"/>
      <c r="E2" s="400" t="s">
        <v>1507</v>
      </c>
      <c r="F2" s="401"/>
      <c r="G2" s="401"/>
      <c r="H2" s="401"/>
      <c r="I2" s="401"/>
      <c r="J2" s="401"/>
      <c r="K2" s="396" t="s">
        <v>1508</v>
      </c>
      <c r="L2" s="397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98" t="s">
        <v>1509</v>
      </c>
      <c r="B4" s="399"/>
      <c r="C4" s="399"/>
      <c r="D4" s="75"/>
      <c r="E4" s="398" t="s">
        <v>1510</v>
      </c>
      <c r="F4" s="399"/>
      <c r="G4" s="399"/>
      <c r="H4" s="75"/>
      <c r="I4" s="398" t="s">
        <v>1511</v>
      </c>
      <c r="J4" s="399"/>
      <c r="K4" s="399"/>
      <c r="L4" s="75"/>
      <c r="M4" s="398" t="s">
        <v>1512</v>
      </c>
      <c r="N4" s="399"/>
      <c r="O4" s="399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66" t="s">
        <v>1500</v>
      </c>
      <c r="B6" s="367"/>
      <c r="C6" s="368">
        <v>45780</v>
      </c>
      <c r="D6" s="368"/>
      <c r="E6" s="368"/>
      <c r="F6" s="76" t="s">
        <v>1513</v>
      </c>
      <c r="G6" s="369" t="s">
        <v>1501</v>
      </c>
      <c r="H6" s="370"/>
      <c r="I6" s="371">
        <f>SUM(C6-3)</f>
        <v>45777</v>
      </c>
      <c r="J6" s="371"/>
      <c r="K6" s="244" t="s">
        <v>2175</v>
      </c>
      <c r="L6" s="245"/>
      <c r="M6" s="372">
        <f>C6-1</f>
        <v>45779</v>
      </c>
      <c r="N6" s="373"/>
      <c r="O6" s="246" t="s">
        <v>2176</v>
      </c>
    </row>
    <row r="7" spans="1:26" ht="23.1" customHeight="1">
      <c r="A7" s="374" t="s">
        <v>54</v>
      </c>
      <c r="B7" s="375"/>
      <c r="C7" s="376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9"/>
    </row>
    <row r="8" spans="1:26" ht="23.1" customHeight="1">
      <c r="A8" s="374" t="s">
        <v>1514</v>
      </c>
      <c r="B8" s="375"/>
      <c r="C8" s="347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9"/>
    </row>
    <row r="9" spans="1:26" ht="23.1" customHeight="1">
      <c r="A9" s="374" t="s">
        <v>1515</v>
      </c>
      <c r="B9" s="375"/>
      <c r="C9" s="377"/>
      <c r="D9" s="378"/>
      <c r="E9" s="378"/>
      <c r="F9" s="379"/>
      <c r="G9" s="380"/>
      <c r="H9" s="381" t="s">
        <v>1502</v>
      </c>
      <c r="I9" s="382"/>
      <c r="J9" s="383">
        <f>SUM(I35)</f>
        <v>0</v>
      </c>
      <c r="K9" s="384"/>
      <c r="L9" s="384"/>
      <c r="M9" s="384"/>
      <c r="N9" s="384"/>
      <c r="O9" s="385"/>
    </row>
    <row r="10" spans="1:26" ht="23.1" customHeight="1">
      <c r="A10" s="374" t="s">
        <v>1517</v>
      </c>
      <c r="B10" s="375"/>
      <c r="C10" s="386" t="s">
        <v>1518</v>
      </c>
      <c r="D10" s="386"/>
      <c r="E10" s="386"/>
      <c r="F10" s="387"/>
      <c r="G10" s="387"/>
      <c r="H10" s="387"/>
      <c r="I10" s="387"/>
      <c r="J10" s="386" t="s">
        <v>1519</v>
      </c>
      <c r="K10" s="386"/>
      <c r="L10" s="386"/>
      <c r="M10" s="388"/>
      <c r="N10" s="388"/>
      <c r="O10" s="389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62" t="s">
        <v>1516</v>
      </c>
      <c r="B11" s="363"/>
      <c r="C11" s="359" t="s">
        <v>1520</v>
      </c>
      <c r="D11" s="359"/>
      <c r="E11" s="359"/>
      <c r="F11" s="359"/>
      <c r="G11" s="359"/>
      <c r="H11" s="359"/>
      <c r="I11" s="359"/>
      <c r="J11" s="358" t="s">
        <v>1521</v>
      </c>
      <c r="K11" s="358"/>
      <c r="L11" s="358"/>
      <c r="M11" s="360"/>
      <c r="N11" s="360"/>
      <c r="O11" s="36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350" t="s">
        <v>1531</v>
      </c>
      <c r="B12" s="351"/>
      <c r="C12" s="335" t="s">
        <v>1532</v>
      </c>
      <c r="D12" s="336"/>
      <c r="E12" s="354" t="s">
        <v>1526</v>
      </c>
      <c r="F12" s="355"/>
      <c r="G12" s="77"/>
      <c r="H12" s="77" t="s">
        <v>1527</v>
      </c>
      <c r="I12" s="77"/>
      <c r="J12" s="78" t="s">
        <v>1528</v>
      </c>
      <c r="K12" s="78"/>
      <c r="L12" s="78" t="s">
        <v>1529</v>
      </c>
      <c r="M12" s="78"/>
      <c r="N12" s="78" t="s">
        <v>1530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25"/>
      <c r="B13" s="326"/>
      <c r="C13" s="337"/>
      <c r="D13" s="338"/>
      <c r="E13" s="356" t="s">
        <v>1523</v>
      </c>
      <c r="F13" s="357"/>
      <c r="G13" s="364"/>
      <c r="H13" s="364"/>
      <c r="I13" s="364"/>
      <c r="J13" s="364"/>
      <c r="K13" s="364"/>
      <c r="L13" s="364"/>
      <c r="M13" s="364"/>
      <c r="N13" s="364"/>
      <c r="O13" s="365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25"/>
      <c r="B14" s="326"/>
      <c r="C14" s="337"/>
      <c r="D14" s="338"/>
      <c r="E14" s="356" t="s">
        <v>1524</v>
      </c>
      <c r="F14" s="357"/>
      <c r="G14" s="341"/>
      <c r="H14" s="341"/>
      <c r="I14" s="341"/>
      <c r="J14" s="341"/>
      <c r="K14" s="341"/>
      <c r="L14" s="341"/>
      <c r="M14" s="341"/>
      <c r="N14" s="341"/>
      <c r="O14" s="342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25"/>
      <c r="B15" s="326"/>
      <c r="C15" s="339"/>
      <c r="D15" s="340"/>
      <c r="E15" s="345" t="s">
        <v>1525</v>
      </c>
      <c r="F15" s="346"/>
      <c r="G15" s="347"/>
      <c r="H15" s="348"/>
      <c r="I15" s="348"/>
      <c r="J15" s="348"/>
      <c r="K15" s="348"/>
      <c r="L15" s="348"/>
      <c r="M15" s="348"/>
      <c r="N15" s="348"/>
      <c r="O15" s="349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352"/>
      <c r="B16" s="353"/>
      <c r="C16" s="343" t="s">
        <v>1522</v>
      </c>
      <c r="D16" s="344"/>
      <c r="E16" s="345" t="s">
        <v>1526</v>
      </c>
      <c r="F16" s="346"/>
      <c r="G16" s="80"/>
      <c r="H16" s="80" t="s">
        <v>1527</v>
      </c>
      <c r="I16" s="80"/>
      <c r="J16" s="81" t="s">
        <v>1528</v>
      </c>
      <c r="K16" s="81"/>
      <c r="L16" s="81" t="s">
        <v>1529</v>
      </c>
      <c r="M16" s="81"/>
      <c r="N16" s="81" t="s">
        <v>1530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25" t="s">
        <v>1539</v>
      </c>
      <c r="B17" s="326"/>
      <c r="C17" s="329" t="s">
        <v>1553</v>
      </c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27"/>
      <c r="B18" s="328"/>
      <c r="C18" s="332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4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1533</v>
      </c>
      <c r="B20" s="415" t="s">
        <v>1534</v>
      </c>
      <c r="C20" s="415"/>
      <c r="D20" s="415"/>
      <c r="E20" s="410" t="s">
        <v>1544</v>
      </c>
      <c r="F20" s="410"/>
      <c r="G20" s="410"/>
      <c r="H20" s="410"/>
      <c r="I20" s="423" t="s">
        <v>1545</v>
      </c>
      <c r="J20" s="423"/>
      <c r="K20" s="423"/>
      <c r="L20" s="423"/>
      <c r="M20" s="423" t="s">
        <v>1546</v>
      </c>
      <c r="N20" s="423"/>
      <c r="O20" s="424"/>
    </row>
    <row r="21" spans="1:26" ht="24" customHeight="1">
      <c r="A21" s="420" t="s">
        <v>2198</v>
      </c>
      <c r="B21" s="387" t="s">
        <v>1535</v>
      </c>
      <c r="C21" s="387"/>
      <c r="D21" s="387"/>
      <c r="E21" s="411">
        <f>(集計表!K15)</f>
        <v>33240</v>
      </c>
      <c r="F21" s="411"/>
      <c r="G21" s="411"/>
      <c r="H21" s="411"/>
      <c r="I21" s="411">
        <f>(集計表!N15)</f>
        <v>0</v>
      </c>
      <c r="J21" s="411"/>
      <c r="K21" s="411"/>
      <c r="L21" s="411"/>
      <c r="M21" s="425"/>
      <c r="N21" s="425"/>
      <c r="O21" s="426"/>
    </row>
    <row r="22" spans="1:26" ht="24" customHeight="1">
      <c r="A22" s="420"/>
      <c r="B22" s="387" t="s">
        <v>1536</v>
      </c>
      <c r="C22" s="387"/>
      <c r="D22" s="387"/>
      <c r="E22" s="411">
        <f>(集計表!K21)</f>
        <v>19190</v>
      </c>
      <c r="F22" s="411"/>
      <c r="G22" s="411"/>
      <c r="H22" s="411"/>
      <c r="I22" s="411">
        <f>(集計表!N21)</f>
        <v>0</v>
      </c>
      <c r="J22" s="411"/>
      <c r="K22" s="411"/>
      <c r="L22" s="411"/>
      <c r="M22" s="425"/>
      <c r="N22" s="425"/>
      <c r="O22" s="426"/>
    </row>
    <row r="23" spans="1:26" ht="24" customHeight="1">
      <c r="A23" s="420"/>
      <c r="B23" s="387" t="s">
        <v>1537</v>
      </c>
      <c r="C23" s="387"/>
      <c r="D23" s="387"/>
      <c r="E23" s="411">
        <f>(集計表!K27)</f>
        <v>15630</v>
      </c>
      <c r="F23" s="411"/>
      <c r="G23" s="411"/>
      <c r="H23" s="411"/>
      <c r="I23" s="411">
        <f>(集計表!N27)</f>
        <v>0</v>
      </c>
      <c r="J23" s="411"/>
      <c r="K23" s="411"/>
      <c r="L23" s="411"/>
      <c r="M23" s="425"/>
      <c r="N23" s="425"/>
      <c r="O23" s="426"/>
    </row>
    <row r="24" spans="1:26" ht="24" customHeight="1" thickBot="1">
      <c r="A24" s="420"/>
      <c r="B24" s="416" t="s">
        <v>1538</v>
      </c>
      <c r="C24" s="417"/>
      <c r="D24" s="418"/>
      <c r="E24" s="414">
        <f>(集計表!K30)</f>
        <v>7710</v>
      </c>
      <c r="F24" s="414"/>
      <c r="G24" s="414"/>
      <c r="H24" s="414"/>
      <c r="I24" s="414">
        <f>(集計表!N30)</f>
        <v>0</v>
      </c>
      <c r="J24" s="414"/>
      <c r="K24" s="414"/>
      <c r="L24" s="414"/>
      <c r="M24" s="427"/>
      <c r="N24" s="427"/>
      <c r="O24" s="428"/>
    </row>
    <row r="25" spans="1:26" ht="24" customHeight="1" thickBot="1">
      <c r="A25" s="421"/>
      <c r="B25" s="404" t="s">
        <v>1542</v>
      </c>
      <c r="C25" s="404"/>
      <c r="D25" s="404"/>
      <c r="E25" s="429">
        <f>SUM(E21:H24)</f>
        <v>75770</v>
      </c>
      <c r="F25" s="429"/>
      <c r="G25" s="429"/>
      <c r="H25" s="429"/>
      <c r="I25" s="429">
        <f>SUM(I21:L24)</f>
        <v>0</v>
      </c>
      <c r="J25" s="429"/>
      <c r="K25" s="429"/>
      <c r="L25" s="429"/>
      <c r="M25" s="430"/>
      <c r="N25" s="430"/>
      <c r="O25" s="431"/>
    </row>
    <row r="26" spans="1:26" ht="24" customHeight="1" thickTop="1">
      <c r="A26" s="405" t="s">
        <v>1519</v>
      </c>
      <c r="B26" s="413" t="s">
        <v>1540</v>
      </c>
      <c r="C26" s="413"/>
      <c r="D26" s="413"/>
      <c r="E26" s="412">
        <f>(集計表!K50)</f>
        <v>92560</v>
      </c>
      <c r="F26" s="412"/>
      <c r="G26" s="412"/>
      <c r="H26" s="412"/>
      <c r="I26" s="412">
        <f>(集計表!N50)</f>
        <v>0</v>
      </c>
      <c r="J26" s="412"/>
      <c r="K26" s="412"/>
      <c r="L26" s="412"/>
      <c r="M26" s="432"/>
      <c r="N26" s="432"/>
      <c r="O26" s="433"/>
    </row>
    <row r="27" spans="1:26" ht="24" hidden="1" customHeight="1">
      <c r="A27" s="406"/>
      <c r="B27" s="387" t="s">
        <v>1541</v>
      </c>
      <c r="C27" s="387"/>
      <c r="D27" s="387"/>
      <c r="E27" s="411">
        <f>(集計表!K56)</f>
        <v>0</v>
      </c>
      <c r="F27" s="411"/>
      <c r="G27" s="411"/>
      <c r="H27" s="411"/>
      <c r="I27" s="411">
        <f>(集計表!N56)</f>
        <v>0</v>
      </c>
      <c r="J27" s="411"/>
      <c r="K27" s="411"/>
      <c r="L27" s="411"/>
      <c r="M27" s="425"/>
      <c r="N27" s="425"/>
      <c r="O27" s="426"/>
    </row>
    <row r="28" spans="1:26" ht="24" customHeight="1" thickBot="1">
      <c r="A28" s="407"/>
      <c r="B28" s="404" t="s">
        <v>1543</v>
      </c>
      <c r="C28" s="404"/>
      <c r="D28" s="404"/>
      <c r="E28" s="429">
        <f>SUM(E26:H27)</f>
        <v>92560</v>
      </c>
      <c r="F28" s="429"/>
      <c r="G28" s="429"/>
      <c r="H28" s="429"/>
      <c r="I28" s="429">
        <f>SUM(I26:L27)</f>
        <v>0</v>
      </c>
      <c r="J28" s="429"/>
      <c r="K28" s="429"/>
      <c r="L28" s="429"/>
      <c r="M28" s="430"/>
      <c r="N28" s="430"/>
      <c r="O28" s="431"/>
    </row>
    <row r="29" spans="1:26" ht="24" hidden="1" customHeight="1" thickTop="1">
      <c r="A29" s="419" t="s">
        <v>1518</v>
      </c>
      <c r="B29" s="387" t="s">
        <v>1755</v>
      </c>
      <c r="C29" s="387"/>
      <c r="D29" s="387"/>
      <c r="E29" s="411">
        <f>(春日市!S52)</f>
        <v>0</v>
      </c>
      <c r="F29" s="411"/>
      <c r="G29" s="411"/>
      <c r="H29" s="411"/>
      <c r="I29" s="411">
        <f>(春日市!T52)</f>
        <v>0</v>
      </c>
      <c r="J29" s="411"/>
      <c r="K29" s="411"/>
      <c r="L29" s="411"/>
      <c r="M29" s="425"/>
      <c r="N29" s="425"/>
      <c r="O29" s="426"/>
    </row>
    <row r="30" spans="1:26" ht="24" hidden="1" customHeight="1">
      <c r="A30" s="420"/>
      <c r="B30" s="387" t="s">
        <v>1574</v>
      </c>
      <c r="C30" s="387"/>
      <c r="D30" s="387"/>
      <c r="E30" s="411">
        <f>(大野城!S32)</f>
        <v>0</v>
      </c>
      <c r="F30" s="411"/>
      <c r="G30" s="411"/>
      <c r="H30" s="411"/>
      <c r="I30" s="411">
        <f>(大野城!T32)</f>
        <v>0</v>
      </c>
      <c r="J30" s="411"/>
      <c r="K30" s="411"/>
      <c r="L30" s="411"/>
      <c r="M30" s="425"/>
      <c r="N30" s="425"/>
      <c r="O30" s="426"/>
    </row>
    <row r="31" spans="1:26" ht="24" hidden="1" customHeight="1">
      <c r="A31" s="420"/>
      <c r="B31" s="381" t="s">
        <v>1796</v>
      </c>
      <c r="C31" s="382"/>
      <c r="D31" s="422"/>
      <c r="E31" s="411">
        <f>(那珂川・太宰府!E31)</f>
        <v>0</v>
      </c>
      <c r="F31" s="411"/>
      <c r="G31" s="411"/>
      <c r="H31" s="411"/>
      <c r="I31" s="411">
        <f>(那珂川・太宰府!F31)</f>
        <v>0</v>
      </c>
      <c r="J31" s="411"/>
      <c r="K31" s="411"/>
      <c r="L31" s="411"/>
      <c r="M31" s="425"/>
      <c r="N31" s="425"/>
      <c r="O31" s="426"/>
    </row>
    <row r="32" spans="1:26" ht="24" hidden="1" customHeight="1">
      <c r="A32" s="420"/>
      <c r="B32" s="387" t="s">
        <v>1575</v>
      </c>
      <c r="C32" s="387"/>
      <c r="D32" s="387"/>
      <c r="E32" s="411">
        <f>(筑紫野!S15)</f>
        <v>0</v>
      </c>
      <c r="F32" s="411"/>
      <c r="G32" s="411"/>
      <c r="H32" s="411"/>
      <c r="I32" s="411">
        <f>(筑紫野!T15)</f>
        <v>0</v>
      </c>
      <c r="J32" s="411"/>
      <c r="K32" s="411"/>
      <c r="L32" s="411"/>
      <c r="M32" s="425"/>
      <c r="N32" s="425"/>
      <c r="O32" s="426"/>
    </row>
    <row r="33" spans="1:15" ht="24" hidden="1" customHeight="1" thickBot="1">
      <c r="A33" s="420"/>
      <c r="B33" s="439" t="s">
        <v>1756</v>
      </c>
      <c r="C33" s="440"/>
      <c r="D33" s="441"/>
      <c r="E33" s="442">
        <f>(那珂川・太宰府!S22)</f>
        <v>0</v>
      </c>
      <c r="F33" s="442"/>
      <c r="G33" s="442"/>
      <c r="H33" s="442"/>
      <c r="I33" s="442">
        <f>(那珂川・太宰府!T22)</f>
        <v>0</v>
      </c>
      <c r="J33" s="442"/>
      <c r="K33" s="442"/>
      <c r="L33" s="442"/>
      <c r="M33" s="437"/>
      <c r="N33" s="437"/>
      <c r="O33" s="438"/>
    </row>
    <row r="34" spans="1:15" ht="24" hidden="1" customHeight="1" thickBot="1">
      <c r="A34" s="421"/>
      <c r="B34" s="404" t="s">
        <v>1757</v>
      </c>
      <c r="C34" s="404"/>
      <c r="D34" s="404"/>
      <c r="E34" s="429">
        <f>SUM(E29:H33)</f>
        <v>0</v>
      </c>
      <c r="F34" s="429"/>
      <c r="G34" s="429"/>
      <c r="H34" s="429"/>
      <c r="I34" s="429">
        <f>SUM(I29:L33)</f>
        <v>0</v>
      </c>
      <c r="J34" s="429"/>
      <c r="K34" s="429"/>
      <c r="L34" s="429"/>
      <c r="M34" s="430"/>
      <c r="N34" s="430"/>
      <c r="O34" s="431"/>
    </row>
    <row r="35" spans="1:15" ht="24" customHeight="1" thickTop="1" thickBot="1">
      <c r="A35" s="408" t="s">
        <v>2200</v>
      </c>
      <c r="B35" s="409"/>
      <c r="C35" s="409"/>
      <c r="D35" s="409"/>
      <c r="E35" s="434">
        <f>SUM(E34,E28,E25)</f>
        <v>168330</v>
      </c>
      <c r="F35" s="434"/>
      <c r="G35" s="434"/>
      <c r="H35" s="434"/>
      <c r="I35" s="434">
        <f>SUM(I34,I28,I25)</f>
        <v>0</v>
      </c>
      <c r="J35" s="434"/>
      <c r="K35" s="434"/>
      <c r="L35" s="434"/>
      <c r="M35" s="435"/>
      <c r="N35" s="435"/>
      <c r="O35" s="436"/>
    </row>
    <row r="43" spans="1:15" s="51" customFormat="1" ht="25.5" customHeight="1"/>
  </sheetData>
  <mergeCells count="112">
    <mergeCell ref="M34:O34"/>
    <mergeCell ref="B33:D33"/>
    <mergeCell ref="E33:H33"/>
    <mergeCell ref="I33:L33"/>
    <mergeCell ref="B30:D30"/>
    <mergeCell ref="E30:H30"/>
    <mergeCell ref="I30:L30"/>
    <mergeCell ref="M30:O30"/>
    <mergeCell ref="B32:D32"/>
    <mergeCell ref="E32:H32"/>
    <mergeCell ref="I32:L32"/>
    <mergeCell ref="M32:O32"/>
    <mergeCell ref="I24:L24"/>
    <mergeCell ref="M24:O24"/>
    <mergeCell ref="E25:H25"/>
    <mergeCell ref="I25:L25"/>
    <mergeCell ref="M25:O25"/>
    <mergeCell ref="I26:L26"/>
    <mergeCell ref="M26:O26"/>
    <mergeCell ref="E35:H35"/>
    <mergeCell ref="I35:L35"/>
    <mergeCell ref="M35:O35"/>
    <mergeCell ref="I27:L27"/>
    <mergeCell ref="M27:O27"/>
    <mergeCell ref="M33:O33"/>
    <mergeCell ref="E29:H29"/>
    <mergeCell ref="I29:L29"/>
    <mergeCell ref="M29:O29"/>
    <mergeCell ref="E31:H31"/>
    <mergeCell ref="I31:L31"/>
    <mergeCell ref="M31:O31"/>
    <mergeCell ref="E28:H28"/>
    <mergeCell ref="I28:L28"/>
    <mergeCell ref="M28:O28"/>
    <mergeCell ref="E34:H34"/>
    <mergeCell ref="I34:L34"/>
    <mergeCell ref="I20:L20"/>
    <mergeCell ref="M20:O20"/>
    <mergeCell ref="E21:H21"/>
    <mergeCell ref="I21:L21"/>
    <mergeCell ref="M21:O21"/>
    <mergeCell ref="E22:H22"/>
    <mergeCell ref="I22:L22"/>
    <mergeCell ref="M22:O22"/>
    <mergeCell ref="I23:L23"/>
    <mergeCell ref="M23:O23"/>
    <mergeCell ref="B28:D28"/>
    <mergeCell ref="A26:A28"/>
    <mergeCell ref="A35:D35"/>
    <mergeCell ref="E20:H20"/>
    <mergeCell ref="E23:H23"/>
    <mergeCell ref="E26:H26"/>
    <mergeCell ref="E27:H27"/>
    <mergeCell ref="B26:D26"/>
    <mergeCell ref="E24:H24"/>
    <mergeCell ref="B20:D20"/>
    <mergeCell ref="B21:D21"/>
    <mergeCell ref="B22:D22"/>
    <mergeCell ref="B23:D23"/>
    <mergeCell ref="B24:D24"/>
    <mergeCell ref="B25:D25"/>
    <mergeCell ref="B27:D27"/>
    <mergeCell ref="A29:A34"/>
    <mergeCell ref="B29:D29"/>
    <mergeCell ref="B31:D31"/>
    <mergeCell ref="B34:D34"/>
    <mergeCell ref="A21:A25"/>
    <mergeCell ref="A1:D2"/>
    <mergeCell ref="K2:L2"/>
    <mergeCell ref="A4:C4"/>
    <mergeCell ref="E4:G4"/>
    <mergeCell ref="I4:K4"/>
    <mergeCell ref="M4:O4"/>
    <mergeCell ref="E2:J2"/>
    <mergeCell ref="K1:L1"/>
    <mergeCell ref="M1:O1"/>
    <mergeCell ref="J11:L11"/>
    <mergeCell ref="C11:I11"/>
    <mergeCell ref="M11:O11"/>
    <mergeCell ref="A11:B11"/>
    <mergeCell ref="G13:O13"/>
    <mergeCell ref="A6:B6"/>
    <mergeCell ref="C6:E6"/>
    <mergeCell ref="G6:H6"/>
    <mergeCell ref="I6:J6"/>
    <mergeCell ref="M6:N6"/>
    <mergeCell ref="A7:B7"/>
    <mergeCell ref="C7:O7"/>
    <mergeCell ref="A8:B8"/>
    <mergeCell ref="C8:O8"/>
    <mergeCell ref="A9:B9"/>
    <mergeCell ref="C9:G9"/>
    <mergeCell ref="H9:I9"/>
    <mergeCell ref="J9:O9"/>
    <mergeCell ref="A10:B10"/>
    <mergeCell ref="C10:E10"/>
    <mergeCell ref="J10:L10"/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963" t="s">
        <v>966</v>
      </c>
      <c r="B1" s="964"/>
      <c r="C1" s="964"/>
      <c r="D1" s="980" t="s">
        <v>45</v>
      </c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74" t="str">
        <f>集計表!AB1</f>
        <v>2025/5</v>
      </c>
      <c r="Z1" s="975"/>
      <c r="AA1" s="976"/>
    </row>
    <row r="2" spans="1:27" ht="18.75" customHeight="1">
      <c r="A2" s="965" t="s">
        <v>56</v>
      </c>
      <c r="B2" s="966"/>
      <c r="C2" s="967"/>
      <c r="D2" s="973">
        <v>2020</v>
      </c>
      <c r="E2" s="973"/>
      <c r="F2" s="988">
        <f>集計表!F2</f>
        <v>45777</v>
      </c>
      <c r="G2" s="988"/>
      <c r="H2" s="2" t="s">
        <v>1561</v>
      </c>
      <c r="I2" s="2" t="s">
        <v>13</v>
      </c>
      <c r="J2" s="982">
        <f>集計表!L2</f>
        <v>45779</v>
      </c>
      <c r="K2" s="983"/>
      <c r="L2" s="983"/>
      <c r="M2" s="983"/>
      <c r="N2" s="3" t="s">
        <v>57</v>
      </c>
      <c r="O2" s="4" t="s">
        <v>14</v>
      </c>
      <c r="P2" s="984">
        <f>集計表!R2</f>
        <v>45780</v>
      </c>
      <c r="Q2" s="984"/>
      <c r="R2" s="5" t="s">
        <v>18</v>
      </c>
      <c r="S2" s="6" t="s">
        <v>19</v>
      </c>
      <c r="T2" s="34" t="s">
        <v>20</v>
      </c>
      <c r="U2" s="977">
        <f>申込書!C9</f>
        <v>0</v>
      </c>
      <c r="V2" s="977"/>
      <c r="W2" s="977"/>
      <c r="X2" s="977"/>
      <c r="Y2" s="977"/>
      <c r="Z2" s="977"/>
      <c r="AA2" s="978"/>
    </row>
    <row r="3" spans="1:27" ht="18.75" customHeight="1">
      <c r="A3" s="968" t="s">
        <v>54</v>
      </c>
      <c r="B3" s="969"/>
      <c r="C3" s="970"/>
      <c r="D3" s="985">
        <f>集計表!D3</f>
        <v>0</v>
      </c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7"/>
      <c r="T3" s="34" t="s">
        <v>59</v>
      </c>
      <c r="U3" s="989">
        <f>集計表!N97</f>
        <v>0</v>
      </c>
      <c r="V3" s="989"/>
      <c r="W3" s="989"/>
      <c r="X3" s="989"/>
      <c r="Y3" s="989"/>
      <c r="Z3" s="989"/>
      <c r="AA3" s="8" t="s">
        <v>60</v>
      </c>
    </row>
    <row r="4" spans="1:27" ht="18.75" customHeight="1">
      <c r="A4" s="7" t="s">
        <v>1803</v>
      </c>
      <c r="U4" s="952" t="s">
        <v>6</v>
      </c>
      <c r="V4" s="952"/>
      <c r="W4" s="12" t="s">
        <v>21</v>
      </c>
      <c r="X4" s="979">
        <f>T15</f>
        <v>0</v>
      </c>
      <c r="Y4" s="952"/>
      <c r="Z4" s="952"/>
      <c r="AA4" s="7" t="s">
        <v>22</v>
      </c>
    </row>
    <row r="5" spans="1:27" ht="12.75" customHeight="1">
      <c r="A5" s="13"/>
      <c r="B5" s="971" t="s">
        <v>23</v>
      </c>
      <c r="C5" s="972"/>
      <c r="D5" s="972"/>
      <c r="E5" s="30" t="s">
        <v>7</v>
      </c>
      <c r="F5" s="31" t="s">
        <v>8</v>
      </c>
      <c r="G5" s="972" t="s">
        <v>24</v>
      </c>
      <c r="H5" s="972"/>
      <c r="I5" s="972"/>
      <c r="J5" s="972"/>
      <c r="K5" s="972"/>
      <c r="L5" s="972"/>
      <c r="M5" s="990"/>
      <c r="O5" s="13"/>
      <c r="P5" s="971" t="s">
        <v>23</v>
      </c>
      <c r="Q5" s="972"/>
      <c r="R5" s="972"/>
      <c r="S5" s="30" t="s">
        <v>7</v>
      </c>
      <c r="T5" s="31" t="s">
        <v>8</v>
      </c>
      <c r="U5" s="972" t="s">
        <v>24</v>
      </c>
      <c r="V5" s="972"/>
      <c r="W5" s="972"/>
      <c r="X5" s="972"/>
      <c r="Y5" s="972"/>
      <c r="Z5" s="972"/>
      <c r="AA5" s="990"/>
    </row>
    <row r="6" spans="1:27" ht="12.75" customHeight="1">
      <c r="A6" s="942" t="s">
        <v>1050</v>
      </c>
      <c r="B6" s="948" t="s">
        <v>980</v>
      </c>
      <c r="C6" s="949"/>
      <c r="D6" s="950"/>
      <c r="E6" s="26">
        <v>350</v>
      </c>
      <c r="F6" s="25"/>
      <c r="G6" s="1018" t="s">
        <v>972</v>
      </c>
      <c r="H6" s="1019"/>
      <c r="I6" s="1019"/>
      <c r="J6" s="1019"/>
      <c r="K6" s="1019"/>
      <c r="L6" s="1019"/>
      <c r="M6" s="1020"/>
      <c r="O6" s="1004" t="s">
        <v>1801</v>
      </c>
      <c r="P6" s="948" t="s">
        <v>1042</v>
      </c>
      <c r="Q6" s="949"/>
      <c r="R6" s="950"/>
      <c r="S6" s="26">
        <v>410</v>
      </c>
      <c r="T6" s="25"/>
      <c r="U6" s="994" t="s">
        <v>1038</v>
      </c>
      <c r="V6" s="995"/>
      <c r="W6" s="995"/>
      <c r="X6" s="995"/>
      <c r="Y6" s="995"/>
      <c r="Z6" s="995"/>
      <c r="AA6" s="996"/>
    </row>
    <row r="7" spans="1:27" ht="12.75" customHeight="1">
      <c r="A7" s="943"/>
      <c r="B7" s="933" t="s">
        <v>981</v>
      </c>
      <c r="C7" s="934"/>
      <c r="D7" s="935"/>
      <c r="E7" s="25">
        <v>300</v>
      </c>
      <c r="F7" s="25"/>
      <c r="G7" s="1009" t="s">
        <v>973</v>
      </c>
      <c r="H7" s="1010"/>
      <c r="I7" s="1010"/>
      <c r="J7" s="1010"/>
      <c r="K7" s="1010"/>
      <c r="L7" s="1010"/>
      <c r="M7" s="1011"/>
      <c r="O7" s="1005"/>
      <c r="P7" s="933" t="s">
        <v>1043</v>
      </c>
      <c r="Q7" s="934"/>
      <c r="R7" s="935"/>
      <c r="S7" s="25">
        <v>390</v>
      </c>
      <c r="T7" s="25"/>
      <c r="U7" s="991" t="s">
        <v>1039</v>
      </c>
      <c r="V7" s="992"/>
      <c r="W7" s="992"/>
      <c r="X7" s="992"/>
      <c r="Y7" s="992"/>
      <c r="Z7" s="992"/>
      <c r="AA7" s="993"/>
    </row>
    <row r="8" spans="1:27" ht="12.75" customHeight="1">
      <c r="A8" s="943"/>
      <c r="B8" s="933" t="s">
        <v>982</v>
      </c>
      <c r="C8" s="934"/>
      <c r="D8" s="935"/>
      <c r="E8" s="25">
        <v>290</v>
      </c>
      <c r="F8" s="25"/>
      <c r="G8" s="1009" t="s">
        <v>974</v>
      </c>
      <c r="H8" s="1010"/>
      <c r="I8" s="1010"/>
      <c r="J8" s="1010"/>
      <c r="K8" s="1010"/>
      <c r="L8" s="1010"/>
      <c r="M8" s="1011"/>
      <c r="O8" s="1005"/>
      <c r="P8" s="933" t="s">
        <v>1044</v>
      </c>
      <c r="Q8" s="934"/>
      <c r="R8" s="935"/>
      <c r="S8" s="25">
        <v>320</v>
      </c>
      <c r="T8" s="25"/>
      <c r="U8" s="991" t="s">
        <v>1040</v>
      </c>
      <c r="V8" s="992"/>
      <c r="W8" s="992"/>
      <c r="X8" s="992"/>
      <c r="Y8" s="992"/>
      <c r="Z8" s="992"/>
      <c r="AA8" s="993"/>
    </row>
    <row r="9" spans="1:27" ht="12.75" customHeight="1">
      <c r="A9" s="943"/>
      <c r="B9" s="933" t="s">
        <v>983</v>
      </c>
      <c r="C9" s="934"/>
      <c r="D9" s="935"/>
      <c r="E9" s="25">
        <v>570</v>
      </c>
      <c r="F9" s="25"/>
      <c r="G9" s="1009" t="s">
        <v>975</v>
      </c>
      <c r="H9" s="1010"/>
      <c r="I9" s="1010"/>
      <c r="J9" s="1010"/>
      <c r="K9" s="1010"/>
      <c r="L9" s="1010"/>
      <c r="M9" s="1011"/>
      <c r="O9" s="1005"/>
      <c r="P9" s="933" t="s">
        <v>1045</v>
      </c>
      <c r="Q9" s="934"/>
      <c r="R9" s="935"/>
      <c r="S9" s="25">
        <v>250</v>
      </c>
      <c r="T9" s="25"/>
      <c r="U9" s="991" t="s">
        <v>1041</v>
      </c>
      <c r="V9" s="992"/>
      <c r="W9" s="992"/>
      <c r="X9" s="992"/>
      <c r="Y9" s="992"/>
      <c r="Z9" s="992"/>
      <c r="AA9" s="993"/>
    </row>
    <row r="10" spans="1:27" ht="12.75" customHeight="1">
      <c r="A10" s="943"/>
      <c r="B10" s="933" t="s">
        <v>984</v>
      </c>
      <c r="C10" s="934"/>
      <c r="D10" s="935"/>
      <c r="E10" s="25">
        <v>480</v>
      </c>
      <c r="F10" s="25"/>
      <c r="G10" s="1009" t="s">
        <v>976</v>
      </c>
      <c r="H10" s="1010"/>
      <c r="I10" s="1010"/>
      <c r="J10" s="1010"/>
      <c r="K10" s="1010"/>
      <c r="L10" s="1010"/>
      <c r="M10" s="1011"/>
      <c r="O10" s="1006"/>
      <c r="P10" s="945" t="s">
        <v>10</v>
      </c>
      <c r="Q10" s="946"/>
      <c r="R10" s="947"/>
      <c r="S10" s="29">
        <f>SUM(S6:S9)</f>
        <v>1370</v>
      </c>
      <c r="T10" s="29">
        <f>SUM(T6:T9)</f>
        <v>0</v>
      </c>
      <c r="U10" s="951"/>
      <c r="V10" s="952"/>
      <c r="W10" s="952"/>
      <c r="X10" s="952"/>
      <c r="Y10" s="952"/>
      <c r="Z10" s="952"/>
      <c r="AA10" s="953"/>
    </row>
    <row r="11" spans="1:27" ht="12.75" customHeight="1">
      <c r="A11" s="943"/>
      <c r="B11" s="933" t="s">
        <v>985</v>
      </c>
      <c r="C11" s="934"/>
      <c r="D11" s="935"/>
      <c r="E11" s="25">
        <v>460</v>
      </c>
      <c r="F11" s="25"/>
      <c r="G11" s="1009" t="s">
        <v>977</v>
      </c>
      <c r="H11" s="1010"/>
      <c r="I11" s="1010"/>
      <c r="J11" s="1010"/>
      <c r="K11" s="1010"/>
      <c r="L11" s="1010"/>
      <c r="M11" s="1011"/>
      <c r="O11" s="1015" t="s">
        <v>1762</v>
      </c>
      <c r="P11" s="933" t="s">
        <v>1048</v>
      </c>
      <c r="Q11" s="934"/>
      <c r="R11" s="935"/>
      <c r="S11" s="25">
        <v>260</v>
      </c>
      <c r="T11" s="25"/>
      <c r="U11" s="960" t="s">
        <v>1046</v>
      </c>
      <c r="V11" s="961"/>
      <c r="W11" s="961"/>
      <c r="X11" s="961"/>
      <c r="Y11" s="961"/>
      <c r="Z11" s="961"/>
      <c r="AA11" s="962"/>
    </row>
    <row r="12" spans="1:27" ht="12.75" customHeight="1">
      <c r="A12" s="943"/>
      <c r="B12" s="933" t="s">
        <v>986</v>
      </c>
      <c r="C12" s="934"/>
      <c r="D12" s="935"/>
      <c r="E12" s="25">
        <v>630</v>
      </c>
      <c r="F12" s="25"/>
      <c r="G12" s="1009" t="s">
        <v>978</v>
      </c>
      <c r="H12" s="1010"/>
      <c r="I12" s="1010"/>
      <c r="J12" s="1010"/>
      <c r="K12" s="1010"/>
      <c r="L12" s="1010"/>
      <c r="M12" s="1011"/>
      <c r="O12" s="1016"/>
      <c r="P12" s="933" t="s">
        <v>1049</v>
      </c>
      <c r="Q12" s="934"/>
      <c r="R12" s="935"/>
      <c r="S12" s="25">
        <v>300</v>
      </c>
      <c r="T12" s="25"/>
      <c r="U12" s="960" t="s">
        <v>1047</v>
      </c>
      <c r="V12" s="961"/>
      <c r="W12" s="961"/>
      <c r="X12" s="961"/>
      <c r="Y12" s="961"/>
      <c r="Z12" s="961"/>
      <c r="AA12" s="962"/>
    </row>
    <row r="13" spans="1:27" ht="12.75" customHeight="1">
      <c r="A13" s="943"/>
      <c r="B13" s="957" t="s">
        <v>987</v>
      </c>
      <c r="C13" s="958"/>
      <c r="D13" s="959"/>
      <c r="E13" s="25">
        <v>370</v>
      </c>
      <c r="F13" s="25"/>
      <c r="G13" s="1012" t="s">
        <v>979</v>
      </c>
      <c r="H13" s="1013"/>
      <c r="I13" s="1013"/>
      <c r="J13" s="1013"/>
      <c r="K13" s="1013"/>
      <c r="L13" s="1013"/>
      <c r="M13" s="1014"/>
      <c r="O13" s="1017"/>
      <c r="P13" s="945" t="s">
        <v>10</v>
      </c>
      <c r="Q13" s="946"/>
      <c r="R13" s="947"/>
      <c r="S13" s="29">
        <f>SUM(S11:S12)</f>
        <v>560</v>
      </c>
      <c r="T13" s="29">
        <f>SUM(T11:T12)</f>
        <v>0</v>
      </c>
      <c r="U13" s="951"/>
      <c r="V13" s="952"/>
      <c r="W13" s="952"/>
      <c r="X13" s="952"/>
      <c r="Y13" s="952"/>
      <c r="Z13" s="952"/>
      <c r="AA13" s="953"/>
    </row>
    <row r="14" spans="1:27" ht="12.75" customHeight="1">
      <c r="A14" s="944"/>
      <c r="B14" s="1021" t="s">
        <v>9</v>
      </c>
      <c r="C14" s="1021"/>
      <c r="D14" s="1022"/>
      <c r="E14" s="29">
        <f>SUM(E6:E13)</f>
        <v>3450</v>
      </c>
      <c r="F14" s="29">
        <f>SUM(F6:F13)</f>
        <v>0</v>
      </c>
      <c r="G14" s="951"/>
      <c r="H14" s="952"/>
      <c r="I14" s="952"/>
      <c r="J14" s="952"/>
      <c r="K14" s="952"/>
      <c r="L14" s="952"/>
      <c r="M14" s="953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942" t="s">
        <v>1051</v>
      </c>
      <c r="B15" s="948" t="s">
        <v>1003</v>
      </c>
      <c r="C15" s="949"/>
      <c r="D15" s="950"/>
      <c r="E15" s="26">
        <v>760</v>
      </c>
      <c r="F15" s="25"/>
      <c r="G15" s="994" t="s">
        <v>988</v>
      </c>
      <c r="H15" s="995"/>
      <c r="I15" s="995"/>
      <c r="J15" s="995"/>
      <c r="K15" s="995"/>
      <c r="L15" s="995"/>
      <c r="M15" s="996"/>
      <c r="O15" s="939" t="s">
        <v>967</v>
      </c>
      <c r="P15" s="940"/>
      <c r="Q15" s="940"/>
      <c r="R15" s="941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943"/>
      <c r="B16" s="933" t="s">
        <v>1004</v>
      </c>
      <c r="C16" s="934"/>
      <c r="D16" s="935"/>
      <c r="E16" s="25">
        <v>830</v>
      </c>
      <c r="F16" s="25"/>
      <c r="G16" s="991" t="s">
        <v>989</v>
      </c>
      <c r="H16" s="992"/>
      <c r="I16" s="992"/>
      <c r="J16" s="992"/>
      <c r="K16" s="992"/>
      <c r="L16" s="992"/>
      <c r="M16" s="993"/>
      <c r="O16" s="10"/>
      <c r="P16" s="10"/>
      <c r="Q16" s="10"/>
      <c r="R16" s="10"/>
      <c r="S16" s="17"/>
      <c r="T16" s="17"/>
    </row>
    <row r="17" spans="1:27" ht="12.75" customHeight="1">
      <c r="A17" s="943"/>
      <c r="B17" s="933" t="s">
        <v>1005</v>
      </c>
      <c r="C17" s="934"/>
      <c r="D17" s="935"/>
      <c r="E17" s="25">
        <v>500</v>
      </c>
      <c r="F17" s="25"/>
      <c r="G17" s="991" t="s">
        <v>990</v>
      </c>
      <c r="H17" s="992"/>
      <c r="I17" s="992"/>
      <c r="J17" s="992"/>
      <c r="K17" s="992"/>
      <c r="L17" s="992"/>
      <c r="M17" s="993"/>
      <c r="O17" s="10"/>
      <c r="P17" s="10"/>
      <c r="Q17" s="10"/>
      <c r="R17" s="10"/>
      <c r="S17" s="17"/>
      <c r="T17" s="17"/>
    </row>
    <row r="18" spans="1:27" ht="12.75" customHeight="1">
      <c r="A18" s="943"/>
      <c r="B18" s="933" t="s">
        <v>1006</v>
      </c>
      <c r="C18" s="934"/>
      <c r="D18" s="935"/>
      <c r="E18" s="25">
        <v>740</v>
      </c>
      <c r="F18" s="25"/>
      <c r="G18" s="991" t="s">
        <v>991</v>
      </c>
      <c r="H18" s="992"/>
      <c r="I18" s="992"/>
      <c r="J18" s="992"/>
      <c r="K18" s="992"/>
      <c r="L18" s="992"/>
      <c r="M18" s="993"/>
    </row>
    <row r="19" spans="1:27" ht="12.75" customHeight="1">
      <c r="A19" s="943"/>
      <c r="B19" s="933" t="s">
        <v>1007</v>
      </c>
      <c r="C19" s="934"/>
      <c r="D19" s="935"/>
      <c r="E19" s="25">
        <v>350</v>
      </c>
      <c r="F19" s="25"/>
      <c r="G19" s="991" t="s">
        <v>992</v>
      </c>
      <c r="H19" s="992"/>
      <c r="I19" s="992"/>
      <c r="J19" s="992"/>
      <c r="K19" s="992"/>
      <c r="L19" s="992"/>
      <c r="M19" s="993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943"/>
      <c r="B20" s="933" t="s">
        <v>1008</v>
      </c>
      <c r="C20" s="934"/>
      <c r="D20" s="935"/>
      <c r="E20" s="25">
        <v>670</v>
      </c>
      <c r="F20" s="25"/>
      <c r="G20" s="991" t="s">
        <v>993</v>
      </c>
      <c r="H20" s="992"/>
      <c r="I20" s="992"/>
      <c r="J20" s="992"/>
      <c r="K20" s="992"/>
      <c r="L20" s="992"/>
      <c r="M20" s="993"/>
    </row>
    <row r="21" spans="1:27" ht="12.75" customHeight="1">
      <c r="A21" s="943"/>
      <c r="B21" s="933" t="s">
        <v>1009</v>
      </c>
      <c r="C21" s="934"/>
      <c r="D21" s="935"/>
      <c r="E21" s="25">
        <v>580</v>
      </c>
      <c r="F21" s="25"/>
      <c r="G21" s="991" t="s">
        <v>994</v>
      </c>
      <c r="H21" s="992"/>
      <c r="I21" s="992"/>
      <c r="J21" s="992"/>
      <c r="K21" s="992"/>
      <c r="L21" s="992"/>
      <c r="M21" s="993"/>
    </row>
    <row r="22" spans="1:27" ht="12.75" customHeight="1">
      <c r="A22" s="943"/>
      <c r="B22" s="933" t="s">
        <v>1010</v>
      </c>
      <c r="C22" s="934"/>
      <c r="D22" s="935"/>
      <c r="E22" s="25">
        <v>330</v>
      </c>
      <c r="F22" s="25"/>
      <c r="G22" s="991" t="s">
        <v>995</v>
      </c>
      <c r="H22" s="992"/>
      <c r="I22" s="992"/>
      <c r="J22" s="992"/>
      <c r="K22" s="992"/>
      <c r="L22" s="992"/>
      <c r="M22" s="993"/>
    </row>
    <row r="23" spans="1:27" ht="12.75" customHeight="1">
      <c r="A23" s="943"/>
      <c r="B23" s="933" t="s">
        <v>1011</v>
      </c>
      <c r="C23" s="934"/>
      <c r="D23" s="935"/>
      <c r="E23" s="25">
        <v>310</v>
      </c>
      <c r="F23" s="25"/>
      <c r="G23" s="991" t="s">
        <v>996</v>
      </c>
      <c r="H23" s="992"/>
      <c r="I23" s="992"/>
      <c r="J23" s="992"/>
      <c r="K23" s="992"/>
      <c r="L23" s="992"/>
      <c r="M23" s="993"/>
    </row>
    <row r="24" spans="1:27" ht="12.75" customHeight="1">
      <c r="A24" s="943"/>
      <c r="B24" s="933" t="s">
        <v>1012</v>
      </c>
      <c r="C24" s="934"/>
      <c r="D24" s="935"/>
      <c r="E24" s="25">
        <v>460</v>
      </c>
      <c r="F24" s="25"/>
      <c r="G24" s="991" t="s">
        <v>997</v>
      </c>
      <c r="H24" s="992"/>
      <c r="I24" s="992"/>
      <c r="J24" s="992"/>
      <c r="K24" s="992"/>
      <c r="L24" s="992"/>
      <c r="M24" s="993"/>
    </row>
    <row r="25" spans="1:27" ht="12.75" customHeight="1">
      <c r="A25" s="943"/>
      <c r="B25" s="933" t="s">
        <v>1013</v>
      </c>
      <c r="C25" s="934"/>
      <c r="D25" s="935"/>
      <c r="E25" s="25">
        <v>300</v>
      </c>
      <c r="F25" s="25"/>
      <c r="G25" s="991" t="s">
        <v>998</v>
      </c>
      <c r="H25" s="992"/>
      <c r="I25" s="992"/>
      <c r="J25" s="992"/>
      <c r="K25" s="992"/>
      <c r="L25" s="992"/>
      <c r="M25" s="993"/>
    </row>
    <row r="26" spans="1:27" ht="12.75" customHeight="1">
      <c r="A26" s="943"/>
      <c r="B26" s="933" t="s">
        <v>1014</v>
      </c>
      <c r="C26" s="934"/>
      <c r="D26" s="935"/>
      <c r="E26" s="25">
        <v>340</v>
      </c>
      <c r="F26" s="25"/>
      <c r="G26" s="991" t="s">
        <v>999</v>
      </c>
      <c r="H26" s="992"/>
      <c r="I26" s="992"/>
      <c r="J26" s="992"/>
      <c r="K26" s="992"/>
      <c r="L26" s="992"/>
      <c r="M26" s="993"/>
    </row>
    <row r="27" spans="1:27" ht="12.75" customHeight="1">
      <c r="A27" s="943"/>
      <c r="B27" s="933" t="s">
        <v>1015</v>
      </c>
      <c r="C27" s="934"/>
      <c r="D27" s="935"/>
      <c r="E27" s="25">
        <v>300</v>
      </c>
      <c r="F27" s="25"/>
      <c r="G27" s="991" t="s">
        <v>1000</v>
      </c>
      <c r="H27" s="992"/>
      <c r="I27" s="992"/>
      <c r="J27" s="992"/>
      <c r="K27" s="992"/>
      <c r="L27" s="992"/>
      <c r="M27" s="993"/>
    </row>
    <row r="28" spans="1:27" ht="12.75" customHeight="1">
      <c r="A28" s="943"/>
      <c r="B28" s="933" t="s">
        <v>1016</v>
      </c>
      <c r="C28" s="934"/>
      <c r="D28" s="935"/>
      <c r="E28" s="25">
        <v>440</v>
      </c>
      <c r="F28" s="25"/>
      <c r="G28" s="991" t="s">
        <v>1001</v>
      </c>
      <c r="H28" s="992"/>
      <c r="I28" s="992"/>
      <c r="J28" s="992"/>
      <c r="K28" s="992"/>
      <c r="L28" s="992"/>
      <c r="M28" s="993"/>
    </row>
    <row r="29" spans="1:27" ht="12.75" customHeight="1">
      <c r="A29" s="943"/>
      <c r="B29" s="957" t="s">
        <v>1017</v>
      </c>
      <c r="C29" s="958"/>
      <c r="D29" s="959"/>
      <c r="E29" s="27">
        <v>390</v>
      </c>
      <c r="F29" s="25"/>
      <c r="G29" s="997" t="s">
        <v>1002</v>
      </c>
      <c r="H29" s="998"/>
      <c r="I29" s="998"/>
      <c r="J29" s="998"/>
      <c r="K29" s="998"/>
      <c r="L29" s="998"/>
      <c r="M29" s="999"/>
    </row>
    <row r="30" spans="1:27" ht="12.75" customHeight="1">
      <c r="A30" s="944"/>
      <c r="B30" s="945" t="s">
        <v>10</v>
      </c>
      <c r="C30" s="946"/>
      <c r="D30" s="1003"/>
      <c r="E30" s="29">
        <f>SUM(E15:E29)</f>
        <v>7300</v>
      </c>
      <c r="F30" s="29">
        <f>SUM(F15:F29)</f>
        <v>0</v>
      </c>
      <c r="G30" s="951"/>
      <c r="H30" s="952"/>
      <c r="I30" s="952"/>
      <c r="J30" s="952"/>
      <c r="K30" s="952"/>
      <c r="L30" s="952"/>
      <c r="M30" s="953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942" t="s">
        <v>1052</v>
      </c>
      <c r="B31" s="948" t="s">
        <v>1023</v>
      </c>
      <c r="C31" s="949"/>
      <c r="D31" s="950"/>
      <c r="E31" s="26">
        <v>710</v>
      </c>
      <c r="F31" s="25"/>
      <c r="G31" s="954" t="s">
        <v>1018</v>
      </c>
      <c r="H31" s="955"/>
      <c r="I31" s="955"/>
      <c r="J31" s="955"/>
      <c r="K31" s="955"/>
      <c r="L31" s="955"/>
      <c r="M31" s="956"/>
    </row>
    <row r="32" spans="1:27" ht="12.75" customHeight="1">
      <c r="A32" s="943"/>
      <c r="B32" s="933" t="s">
        <v>1024</v>
      </c>
      <c r="C32" s="934"/>
      <c r="D32" s="935"/>
      <c r="E32" s="35">
        <v>500</v>
      </c>
      <c r="F32" s="25"/>
      <c r="G32" s="960" t="s">
        <v>1019</v>
      </c>
      <c r="H32" s="961"/>
      <c r="I32" s="961"/>
      <c r="J32" s="961"/>
      <c r="K32" s="961"/>
      <c r="L32" s="961"/>
      <c r="M32" s="962"/>
    </row>
    <row r="33" spans="1:27" ht="12.75" customHeight="1">
      <c r="A33" s="943"/>
      <c r="B33" s="933" t="s">
        <v>1025</v>
      </c>
      <c r="C33" s="934"/>
      <c r="D33" s="935"/>
      <c r="E33" s="25">
        <v>460</v>
      </c>
      <c r="F33" s="25"/>
      <c r="G33" s="960" t="s">
        <v>1020</v>
      </c>
      <c r="H33" s="961"/>
      <c r="I33" s="961"/>
      <c r="J33" s="961"/>
      <c r="K33" s="961"/>
      <c r="L33" s="961"/>
      <c r="M33" s="962"/>
    </row>
    <row r="34" spans="1:27" ht="12.75" customHeight="1">
      <c r="A34" s="943"/>
      <c r="B34" s="933" t="s">
        <v>1026</v>
      </c>
      <c r="C34" s="934"/>
      <c r="D34" s="935"/>
      <c r="E34" s="25">
        <v>480</v>
      </c>
      <c r="F34" s="25"/>
      <c r="G34" s="960" t="s">
        <v>1021</v>
      </c>
      <c r="H34" s="961"/>
      <c r="I34" s="961"/>
      <c r="J34" s="961"/>
      <c r="K34" s="961"/>
      <c r="L34" s="961"/>
      <c r="M34" s="962"/>
    </row>
    <row r="35" spans="1:27" ht="12.75" customHeight="1">
      <c r="A35" s="943"/>
      <c r="B35" s="957" t="s">
        <v>1027</v>
      </c>
      <c r="C35" s="958"/>
      <c r="D35" s="959"/>
      <c r="E35" s="25">
        <v>320</v>
      </c>
      <c r="F35" s="25"/>
      <c r="G35" s="930" t="s">
        <v>1022</v>
      </c>
      <c r="H35" s="931"/>
      <c r="I35" s="931"/>
      <c r="J35" s="931"/>
      <c r="K35" s="931"/>
      <c r="L35" s="931"/>
      <c r="M35" s="932"/>
    </row>
    <row r="36" spans="1:27" ht="12.75" customHeight="1">
      <c r="A36" s="944"/>
      <c r="B36" s="945" t="s">
        <v>10</v>
      </c>
      <c r="C36" s="946"/>
      <c r="D36" s="947"/>
      <c r="E36" s="29">
        <f>SUM(E31:E35)</f>
        <v>2470</v>
      </c>
      <c r="F36" s="29">
        <f>SUM(F31:F35)</f>
        <v>0</v>
      </c>
      <c r="G36" s="951"/>
      <c r="H36" s="952"/>
      <c r="I36" s="952"/>
      <c r="J36" s="952"/>
      <c r="K36" s="952"/>
      <c r="L36" s="952"/>
      <c r="M36" s="953"/>
    </row>
    <row r="37" spans="1:27" ht="12.75" customHeight="1">
      <c r="A37" s="943" t="s">
        <v>1765</v>
      </c>
      <c r="B37" s="933" t="s">
        <v>1033</v>
      </c>
      <c r="C37" s="934"/>
      <c r="D37" s="935"/>
      <c r="E37" s="25">
        <v>330</v>
      </c>
      <c r="F37" s="25"/>
      <c r="G37" s="991" t="s">
        <v>1028</v>
      </c>
      <c r="H37" s="992"/>
      <c r="I37" s="992"/>
      <c r="J37" s="992"/>
      <c r="K37" s="992"/>
      <c r="L37" s="992"/>
      <c r="M37" s="993"/>
    </row>
    <row r="38" spans="1:27" ht="12.75" customHeight="1">
      <c r="A38" s="943"/>
      <c r="B38" s="933" t="s">
        <v>1034</v>
      </c>
      <c r="C38" s="934"/>
      <c r="D38" s="935"/>
      <c r="E38" s="25">
        <v>380</v>
      </c>
      <c r="F38" s="25"/>
      <c r="G38" s="991" t="s">
        <v>1029</v>
      </c>
      <c r="H38" s="992"/>
      <c r="I38" s="992"/>
      <c r="J38" s="992"/>
      <c r="K38" s="992"/>
      <c r="L38" s="992"/>
      <c r="M38" s="993"/>
    </row>
    <row r="39" spans="1:27" ht="12.75" customHeight="1">
      <c r="A39" s="943"/>
      <c r="B39" s="933" t="s">
        <v>1035</v>
      </c>
      <c r="C39" s="934"/>
      <c r="D39" s="935"/>
      <c r="E39" s="25">
        <v>330</v>
      </c>
      <c r="F39" s="25"/>
      <c r="G39" s="991" t="s">
        <v>1030</v>
      </c>
      <c r="H39" s="992"/>
      <c r="I39" s="992"/>
      <c r="J39" s="992"/>
      <c r="K39" s="992"/>
      <c r="L39" s="992"/>
      <c r="M39" s="993"/>
    </row>
    <row r="40" spans="1:27" ht="12.75" customHeight="1">
      <c r="A40" s="943"/>
      <c r="B40" s="933" t="s">
        <v>1036</v>
      </c>
      <c r="C40" s="934"/>
      <c r="D40" s="935"/>
      <c r="E40" s="25">
        <v>140</v>
      </c>
      <c r="F40" s="25"/>
      <c r="G40" s="991" t="s">
        <v>1031</v>
      </c>
      <c r="H40" s="992"/>
      <c r="I40" s="992"/>
      <c r="J40" s="992"/>
      <c r="K40" s="992"/>
      <c r="L40" s="992"/>
      <c r="M40" s="993"/>
    </row>
    <row r="41" spans="1:27" ht="12.75" customHeight="1">
      <c r="A41" s="943"/>
      <c r="B41" s="933" t="s">
        <v>1037</v>
      </c>
      <c r="C41" s="934"/>
      <c r="D41" s="935"/>
      <c r="E41" s="25">
        <v>630</v>
      </c>
      <c r="F41" s="25"/>
      <c r="G41" s="991" t="s">
        <v>1032</v>
      </c>
      <c r="H41" s="992"/>
      <c r="I41" s="992"/>
      <c r="J41" s="992"/>
      <c r="K41" s="992"/>
      <c r="L41" s="992"/>
      <c r="M41" s="993"/>
    </row>
    <row r="42" spans="1:27" ht="12.75" customHeight="1">
      <c r="A42" s="944"/>
      <c r="B42" s="945" t="s">
        <v>10</v>
      </c>
      <c r="C42" s="946"/>
      <c r="D42" s="1003"/>
      <c r="E42" s="29">
        <f>SUM(E37:E41)</f>
        <v>1810</v>
      </c>
      <c r="F42" s="29">
        <f>SUM(F37:F41)</f>
        <v>0</v>
      </c>
      <c r="G42" s="951"/>
      <c r="H42" s="952"/>
      <c r="I42" s="952"/>
      <c r="J42" s="952"/>
      <c r="K42" s="952"/>
      <c r="L42" s="952"/>
      <c r="M42" s="953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929" t="s">
        <v>28</v>
      </c>
      <c r="B65" s="929"/>
      <c r="C65" s="929"/>
      <c r="D65" s="929"/>
      <c r="E65" s="929"/>
      <c r="F65" s="929"/>
      <c r="G65" s="929"/>
      <c r="H65" s="929"/>
      <c r="I65" s="929"/>
      <c r="J65" s="929"/>
      <c r="K65" s="929"/>
      <c r="L65" s="929"/>
      <c r="M65" s="929"/>
      <c r="N65" s="929"/>
      <c r="O65" s="929"/>
      <c r="P65" s="929"/>
      <c r="Q65" s="929"/>
      <c r="R65" s="929"/>
      <c r="S65" s="929"/>
      <c r="T65" s="929"/>
      <c r="U65" s="929"/>
      <c r="V65" s="929"/>
      <c r="W65" s="929"/>
      <c r="X65" s="929"/>
      <c r="Y65" s="929"/>
      <c r="Z65" s="929"/>
      <c r="AA65" s="929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963" t="s">
        <v>1228</v>
      </c>
      <c r="B1" s="964"/>
      <c r="C1" s="964"/>
      <c r="D1" s="980" t="s">
        <v>45</v>
      </c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74" t="str">
        <f>集計表!AB1</f>
        <v>2025/5</v>
      </c>
      <c r="Z1" s="975"/>
      <c r="AA1" s="976"/>
    </row>
    <row r="2" spans="1:27" ht="18.75" customHeight="1">
      <c r="A2" s="965" t="s">
        <v>56</v>
      </c>
      <c r="B2" s="966"/>
      <c r="C2" s="967"/>
      <c r="D2" s="973">
        <v>2020</v>
      </c>
      <c r="E2" s="973"/>
      <c r="F2" s="988">
        <f>集計表!F2</f>
        <v>45777</v>
      </c>
      <c r="G2" s="988"/>
      <c r="H2" s="2" t="s">
        <v>1561</v>
      </c>
      <c r="I2" s="2" t="s">
        <v>13</v>
      </c>
      <c r="J2" s="982">
        <f>集計表!L2</f>
        <v>45779</v>
      </c>
      <c r="K2" s="983"/>
      <c r="L2" s="983"/>
      <c r="M2" s="983"/>
      <c r="N2" s="3" t="s">
        <v>57</v>
      </c>
      <c r="O2" s="4" t="s">
        <v>14</v>
      </c>
      <c r="P2" s="984">
        <f>集計表!R2</f>
        <v>45780</v>
      </c>
      <c r="Q2" s="984"/>
      <c r="R2" s="5" t="s">
        <v>18</v>
      </c>
      <c r="S2" s="6" t="s">
        <v>19</v>
      </c>
      <c r="T2" s="34" t="s">
        <v>20</v>
      </c>
      <c r="U2" s="977">
        <f>申込書!C9</f>
        <v>0</v>
      </c>
      <c r="V2" s="977"/>
      <c r="W2" s="977"/>
      <c r="X2" s="977"/>
      <c r="Y2" s="977"/>
      <c r="Z2" s="977"/>
      <c r="AA2" s="978"/>
    </row>
    <row r="3" spans="1:27" ht="18.75" customHeight="1">
      <c r="A3" s="968" t="s">
        <v>54</v>
      </c>
      <c r="B3" s="969"/>
      <c r="C3" s="970"/>
      <c r="D3" s="985">
        <f>集計表!D3</f>
        <v>0</v>
      </c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7"/>
      <c r="T3" s="34" t="s">
        <v>59</v>
      </c>
      <c r="U3" s="989">
        <f>集計表!N97</f>
        <v>0</v>
      </c>
      <c r="V3" s="989"/>
      <c r="W3" s="989"/>
      <c r="X3" s="989"/>
      <c r="Y3" s="989"/>
      <c r="Z3" s="989"/>
      <c r="AA3" s="8" t="s">
        <v>60</v>
      </c>
    </row>
    <row r="4" spans="1:27" ht="18.75" customHeight="1">
      <c r="A4" s="7" t="s">
        <v>1803</v>
      </c>
      <c r="U4" s="952" t="s">
        <v>6</v>
      </c>
      <c r="V4" s="952"/>
      <c r="W4" s="12" t="s">
        <v>21</v>
      </c>
      <c r="X4" s="979">
        <f>F60</f>
        <v>0</v>
      </c>
      <c r="Y4" s="952"/>
      <c r="Z4" s="952"/>
      <c r="AA4" s="7" t="s">
        <v>22</v>
      </c>
    </row>
    <row r="5" spans="1:27" ht="12.75" customHeight="1">
      <c r="A5" s="13"/>
      <c r="B5" s="971" t="s">
        <v>23</v>
      </c>
      <c r="C5" s="972"/>
      <c r="D5" s="972"/>
      <c r="E5" s="30" t="s">
        <v>7</v>
      </c>
      <c r="F5" s="31" t="s">
        <v>8</v>
      </c>
      <c r="G5" s="972" t="s">
        <v>24</v>
      </c>
      <c r="H5" s="972"/>
      <c r="I5" s="972"/>
      <c r="J5" s="972"/>
      <c r="K5" s="972"/>
      <c r="L5" s="972"/>
      <c r="M5" s="990"/>
      <c r="O5" s="13"/>
      <c r="P5" s="971" t="s">
        <v>23</v>
      </c>
      <c r="Q5" s="972"/>
      <c r="R5" s="972"/>
      <c r="S5" s="30" t="s">
        <v>7</v>
      </c>
      <c r="T5" s="31" t="s">
        <v>8</v>
      </c>
      <c r="U5" s="972" t="s">
        <v>24</v>
      </c>
      <c r="V5" s="972"/>
      <c r="W5" s="972"/>
      <c r="X5" s="972"/>
      <c r="Y5" s="972"/>
      <c r="Z5" s="972"/>
      <c r="AA5" s="990"/>
    </row>
    <row r="6" spans="1:27" ht="12.75" customHeight="1">
      <c r="A6" s="942" t="s">
        <v>1251</v>
      </c>
      <c r="B6" s="948" t="s">
        <v>1063</v>
      </c>
      <c r="C6" s="949"/>
      <c r="D6" s="950"/>
      <c r="E6" s="26">
        <v>400</v>
      </c>
      <c r="F6" s="25"/>
      <c r="G6" s="1018" t="s">
        <v>1053</v>
      </c>
      <c r="H6" s="1019"/>
      <c r="I6" s="1019"/>
      <c r="J6" s="1019"/>
      <c r="K6" s="1019"/>
      <c r="L6" s="1019"/>
      <c r="M6" s="1020"/>
      <c r="O6" s="942" t="s">
        <v>1256</v>
      </c>
      <c r="P6" s="948" t="s">
        <v>1154</v>
      </c>
      <c r="Q6" s="949"/>
      <c r="R6" s="950"/>
      <c r="S6" s="26">
        <v>480</v>
      </c>
      <c r="T6" s="25"/>
      <c r="U6" s="994" t="s">
        <v>1146</v>
      </c>
      <c r="V6" s="995"/>
      <c r="W6" s="995"/>
      <c r="X6" s="995"/>
      <c r="Y6" s="995"/>
      <c r="Z6" s="995"/>
      <c r="AA6" s="996"/>
    </row>
    <row r="7" spans="1:27" ht="12.75" customHeight="1">
      <c r="A7" s="943"/>
      <c r="B7" s="933" t="s">
        <v>1064</v>
      </c>
      <c r="C7" s="934"/>
      <c r="D7" s="935"/>
      <c r="E7" s="35">
        <v>500</v>
      </c>
      <c r="F7" s="25"/>
      <c r="G7" s="1009" t="s">
        <v>1054</v>
      </c>
      <c r="H7" s="1010"/>
      <c r="I7" s="1010"/>
      <c r="J7" s="1010"/>
      <c r="K7" s="1010"/>
      <c r="L7" s="1010"/>
      <c r="M7" s="1011"/>
      <c r="O7" s="943"/>
      <c r="P7" s="933" t="s">
        <v>1155</v>
      </c>
      <c r="Q7" s="934"/>
      <c r="R7" s="935"/>
      <c r="S7" s="25">
        <v>420</v>
      </c>
      <c r="T7" s="25"/>
      <c r="U7" s="991" t="s">
        <v>1147</v>
      </c>
      <c r="V7" s="992"/>
      <c r="W7" s="992"/>
      <c r="X7" s="992"/>
      <c r="Y7" s="992"/>
      <c r="Z7" s="992"/>
      <c r="AA7" s="993"/>
    </row>
    <row r="8" spans="1:27" ht="12.75" customHeight="1">
      <c r="A8" s="943"/>
      <c r="B8" s="933" t="s">
        <v>1065</v>
      </c>
      <c r="C8" s="934"/>
      <c r="D8" s="935"/>
      <c r="E8" s="35">
        <v>640</v>
      </c>
      <c r="F8" s="25"/>
      <c r="G8" s="1009" t="s">
        <v>1055</v>
      </c>
      <c r="H8" s="1010"/>
      <c r="I8" s="1010"/>
      <c r="J8" s="1010"/>
      <c r="K8" s="1010"/>
      <c r="L8" s="1010"/>
      <c r="M8" s="1011"/>
      <c r="O8" s="943"/>
      <c r="P8" s="933" t="s">
        <v>1156</v>
      </c>
      <c r="Q8" s="934"/>
      <c r="R8" s="935"/>
      <c r="S8" s="25">
        <v>340</v>
      </c>
      <c r="T8" s="25"/>
      <c r="U8" s="991" t="s">
        <v>1148</v>
      </c>
      <c r="V8" s="992"/>
      <c r="W8" s="992"/>
      <c r="X8" s="992"/>
      <c r="Y8" s="992"/>
      <c r="Z8" s="992"/>
      <c r="AA8" s="993"/>
    </row>
    <row r="9" spans="1:27" ht="12.75" customHeight="1">
      <c r="A9" s="943"/>
      <c r="B9" s="933" t="s">
        <v>1066</v>
      </c>
      <c r="C9" s="934"/>
      <c r="D9" s="935"/>
      <c r="E9" s="35">
        <v>430</v>
      </c>
      <c r="F9" s="25"/>
      <c r="G9" s="1009" t="s">
        <v>1056</v>
      </c>
      <c r="H9" s="1010"/>
      <c r="I9" s="1010"/>
      <c r="J9" s="1010"/>
      <c r="K9" s="1010"/>
      <c r="L9" s="1010"/>
      <c r="M9" s="1011"/>
      <c r="O9" s="943"/>
      <c r="P9" s="933" t="s">
        <v>1157</v>
      </c>
      <c r="Q9" s="934"/>
      <c r="R9" s="935"/>
      <c r="S9" s="25">
        <v>530</v>
      </c>
      <c r="T9" s="25"/>
      <c r="U9" s="991" t="s">
        <v>1149</v>
      </c>
      <c r="V9" s="992"/>
      <c r="W9" s="992"/>
      <c r="X9" s="992"/>
      <c r="Y9" s="992"/>
      <c r="Z9" s="992"/>
      <c r="AA9" s="993"/>
    </row>
    <row r="10" spans="1:27" ht="12.75" customHeight="1">
      <c r="A10" s="943"/>
      <c r="B10" s="933" t="s">
        <v>1067</v>
      </c>
      <c r="C10" s="934"/>
      <c r="D10" s="935"/>
      <c r="E10" s="35">
        <v>340</v>
      </c>
      <c r="F10" s="25"/>
      <c r="G10" s="1009" t="s">
        <v>1057</v>
      </c>
      <c r="H10" s="1010"/>
      <c r="I10" s="1010"/>
      <c r="J10" s="1010"/>
      <c r="K10" s="1010"/>
      <c r="L10" s="1010"/>
      <c r="M10" s="1011"/>
      <c r="O10" s="943"/>
      <c r="P10" s="933" t="s">
        <v>1158</v>
      </c>
      <c r="Q10" s="934"/>
      <c r="R10" s="935"/>
      <c r="S10" s="25">
        <v>600</v>
      </c>
      <c r="T10" s="25"/>
      <c r="U10" s="991" t="s">
        <v>1150</v>
      </c>
      <c r="V10" s="992"/>
      <c r="W10" s="992"/>
      <c r="X10" s="992"/>
      <c r="Y10" s="992"/>
      <c r="Z10" s="992"/>
      <c r="AA10" s="993"/>
    </row>
    <row r="11" spans="1:27" ht="12.75" customHeight="1">
      <c r="A11" s="943"/>
      <c r="B11" s="933" t="s">
        <v>1068</v>
      </c>
      <c r="C11" s="934"/>
      <c r="D11" s="935"/>
      <c r="E11" s="35">
        <v>810</v>
      </c>
      <c r="F11" s="25"/>
      <c r="G11" s="1009" t="s">
        <v>1058</v>
      </c>
      <c r="H11" s="1010"/>
      <c r="I11" s="1010"/>
      <c r="J11" s="1010"/>
      <c r="K11" s="1010"/>
      <c r="L11" s="1010"/>
      <c r="M11" s="1011"/>
      <c r="O11" s="943"/>
      <c r="P11" s="933" t="s">
        <v>1159</v>
      </c>
      <c r="Q11" s="934"/>
      <c r="R11" s="935"/>
      <c r="S11" s="25">
        <v>600</v>
      </c>
      <c r="T11" s="25"/>
      <c r="U11" s="991" t="s">
        <v>1151</v>
      </c>
      <c r="V11" s="992"/>
      <c r="W11" s="992"/>
      <c r="X11" s="992"/>
      <c r="Y11" s="992"/>
      <c r="Z11" s="992"/>
      <c r="AA11" s="993"/>
    </row>
    <row r="12" spans="1:27" ht="12.75" customHeight="1">
      <c r="A12" s="943"/>
      <c r="B12" s="933" t="s">
        <v>1069</v>
      </c>
      <c r="C12" s="934"/>
      <c r="D12" s="935"/>
      <c r="E12" s="35">
        <v>180</v>
      </c>
      <c r="F12" s="25"/>
      <c r="G12" s="1009" t="s">
        <v>1059</v>
      </c>
      <c r="H12" s="1010"/>
      <c r="I12" s="1010"/>
      <c r="J12" s="1010"/>
      <c r="K12" s="1010"/>
      <c r="L12" s="1010"/>
      <c r="M12" s="1011"/>
      <c r="O12" s="943"/>
      <c r="P12" s="933" t="s">
        <v>1160</v>
      </c>
      <c r="Q12" s="934"/>
      <c r="R12" s="935"/>
      <c r="S12" s="25">
        <v>450</v>
      </c>
      <c r="T12" s="25"/>
      <c r="U12" s="991" t="s">
        <v>1152</v>
      </c>
      <c r="V12" s="992"/>
      <c r="W12" s="992"/>
      <c r="X12" s="992"/>
      <c r="Y12" s="992"/>
      <c r="Z12" s="992"/>
      <c r="AA12" s="993"/>
    </row>
    <row r="13" spans="1:27" ht="12.75" customHeight="1">
      <c r="A13" s="943"/>
      <c r="B13" s="933" t="s">
        <v>1070</v>
      </c>
      <c r="C13" s="934"/>
      <c r="D13" s="935"/>
      <c r="E13" s="35">
        <v>260</v>
      </c>
      <c r="F13" s="25"/>
      <c r="G13" s="1009" t="s">
        <v>1060</v>
      </c>
      <c r="H13" s="1010"/>
      <c r="I13" s="1010"/>
      <c r="J13" s="1010"/>
      <c r="K13" s="1010"/>
      <c r="L13" s="1010"/>
      <c r="M13" s="1011"/>
      <c r="O13" s="943"/>
      <c r="P13" s="957" t="s">
        <v>1161</v>
      </c>
      <c r="Q13" s="958"/>
      <c r="R13" s="959"/>
      <c r="S13" s="25">
        <v>520</v>
      </c>
      <c r="T13" s="25"/>
      <c r="U13" s="997" t="s">
        <v>1153</v>
      </c>
      <c r="V13" s="998"/>
      <c r="W13" s="998"/>
      <c r="X13" s="998"/>
      <c r="Y13" s="998"/>
      <c r="Z13" s="998"/>
      <c r="AA13" s="999"/>
    </row>
    <row r="14" spans="1:27" ht="12.75" customHeight="1">
      <c r="A14" s="943"/>
      <c r="B14" s="933" t="s">
        <v>1071</v>
      </c>
      <c r="C14" s="934"/>
      <c r="D14" s="935"/>
      <c r="E14" s="35">
        <v>190</v>
      </c>
      <c r="F14" s="25"/>
      <c r="G14" s="1009" t="s">
        <v>1061</v>
      </c>
      <c r="H14" s="1010"/>
      <c r="I14" s="1010"/>
      <c r="J14" s="1010"/>
      <c r="K14" s="1010"/>
      <c r="L14" s="1010"/>
      <c r="M14" s="1011"/>
      <c r="O14" s="944"/>
      <c r="P14" s="1021" t="s">
        <v>9</v>
      </c>
      <c r="Q14" s="1021"/>
      <c r="R14" s="1022"/>
      <c r="S14" s="29">
        <f>SUM(S4:S13)</f>
        <v>3940</v>
      </c>
      <c r="T14" s="29">
        <f>SUM(T4:T13)</f>
        <v>0</v>
      </c>
      <c r="U14" s="951"/>
      <c r="V14" s="952"/>
      <c r="W14" s="952"/>
      <c r="X14" s="952"/>
      <c r="Y14" s="952"/>
      <c r="Z14" s="952"/>
      <c r="AA14" s="953"/>
    </row>
    <row r="15" spans="1:27" ht="12.75" customHeight="1">
      <c r="A15" s="943"/>
      <c r="B15" s="957" t="s">
        <v>1072</v>
      </c>
      <c r="C15" s="958"/>
      <c r="D15" s="959"/>
      <c r="E15" s="35">
        <v>480</v>
      </c>
      <c r="F15" s="25"/>
      <c r="G15" s="1012" t="s">
        <v>1062</v>
      </c>
      <c r="H15" s="1013"/>
      <c r="I15" s="1013"/>
      <c r="J15" s="1013"/>
      <c r="K15" s="1013"/>
      <c r="L15" s="1013"/>
      <c r="M15" s="1014"/>
      <c r="O15" s="942" t="s">
        <v>1257</v>
      </c>
      <c r="P15" s="948" t="s">
        <v>1175</v>
      </c>
      <c r="Q15" s="949"/>
      <c r="R15" s="950"/>
      <c r="S15" s="26">
        <v>610</v>
      </c>
      <c r="T15" s="25"/>
      <c r="U15" s="994" t="s">
        <v>1162</v>
      </c>
      <c r="V15" s="995"/>
      <c r="W15" s="995"/>
      <c r="X15" s="995"/>
      <c r="Y15" s="995"/>
      <c r="Z15" s="995"/>
      <c r="AA15" s="996"/>
    </row>
    <row r="16" spans="1:27" ht="12.75" customHeight="1">
      <c r="A16" s="944"/>
      <c r="B16" s="1021" t="s">
        <v>9</v>
      </c>
      <c r="C16" s="1021"/>
      <c r="D16" s="1022"/>
      <c r="E16" s="36">
        <f>SUM(E6:E15)</f>
        <v>4230</v>
      </c>
      <c r="F16" s="29">
        <f>SUM(F6:F15)</f>
        <v>0</v>
      </c>
      <c r="G16" s="951"/>
      <c r="H16" s="952"/>
      <c r="I16" s="952"/>
      <c r="J16" s="952"/>
      <c r="K16" s="952"/>
      <c r="L16" s="952"/>
      <c r="M16" s="953"/>
      <c r="O16" s="943"/>
      <c r="P16" s="933" t="s">
        <v>1176</v>
      </c>
      <c r="Q16" s="934"/>
      <c r="R16" s="935"/>
      <c r="S16" s="25">
        <v>400</v>
      </c>
      <c r="T16" s="25"/>
      <c r="U16" s="991" t="s">
        <v>1163</v>
      </c>
      <c r="V16" s="992"/>
      <c r="W16" s="992"/>
      <c r="X16" s="992"/>
      <c r="Y16" s="992"/>
      <c r="Z16" s="992"/>
      <c r="AA16" s="993"/>
    </row>
    <row r="17" spans="1:27" ht="12.75" customHeight="1">
      <c r="A17" s="942" t="s">
        <v>1252</v>
      </c>
      <c r="B17" s="948" t="s">
        <v>1081</v>
      </c>
      <c r="C17" s="949"/>
      <c r="D17" s="950"/>
      <c r="E17" s="39">
        <v>400</v>
      </c>
      <c r="F17" s="25"/>
      <c r="G17" s="994" t="s">
        <v>1558</v>
      </c>
      <c r="H17" s="995"/>
      <c r="I17" s="995"/>
      <c r="J17" s="995"/>
      <c r="K17" s="995"/>
      <c r="L17" s="995"/>
      <c r="M17" s="996"/>
      <c r="O17" s="943"/>
      <c r="P17" s="933" t="s">
        <v>1177</v>
      </c>
      <c r="Q17" s="934"/>
      <c r="R17" s="935"/>
      <c r="S17" s="25">
        <v>640</v>
      </c>
      <c r="T17" s="25"/>
      <c r="U17" s="991" t="s">
        <v>1164</v>
      </c>
      <c r="V17" s="992"/>
      <c r="W17" s="992"/>
      <c r="X17" s="992"/>
      <c r="Y17" s="992"/>
      <c r="Z17" s="992"/>
      <c r="AA17" s="993"/>
    </row>
    <row r="18" spans="1:27" ht="12.75" customHeight="1">
      <c r="A18" s="943"/>
      <c r="B18" s="933" t="s">
        <v>1082</v>
      </c>
      <c r="C18" s="934"/>
      <c r="D18" s="935"/>
      <c r="E18" s="35">
        <v>600</v>
      </c>
      <c r="F18" s="25"/>
      <c r="G18" s="991" t="s">
        <v>1559</v>
      </c>
      <c r="H18" s="992"/>
      <c r="I18" s="992"/>
      <c r="J18" s="992"/>
      <c r="K18" s="992"/>
      <c r="L18" s="992"/>
      <c r="M18" s="993"/>
      <c r="O18" s="943"/>
      <c r="P18" s="933" t="s">
        <v>1178</v>
      </c>
      <c r="Q18" s="934"/>
      <c r="R18" s="935"/>
      <c r="S18" s="35">
        <v>640</v>
      </c>
      <c r="T18" s="25"/>
      <c r="U18" s="991" t="s">
        <v>1165</v>
      </c>
      <c r="V18" s="992"/>
      <c r="W18" s="992"/>
      <c r="X18" s="992"/>
      <c r="Y18" s="992"/>
      <c r="Z18" s="992"/>
      <c r="AA18" s="993"/>
    </row>
    <row r="19" spans="1:27" ht="12.75" customHeight="1">
      <c r="A19" s="943"/>
      <c r="B19" s="933" t="s">
        <v>1083</v>
      </c>
      <c r="C19" s="934"/>
      <c r="D19" s="935"/>
      <c r="E19" s="35">
        <v>400</v>
      </c>
      <c r="F19" s="25"/>
      <c r="G19" s="991" t="s">
        <v>1073</v>
      </c>
      <c r="H19" s="992"/>
      <c r="I19" s="992"/>
      <c r="J19" s="992"/>
      <c r="K19" s="992"/>
      <c r="L19" s="992"/>
      <c r="M19" s="993"/>
      <c r="O19" s="943"/>
      <c r="P19" s="933" t="s">
        <v>1179</v>
      </c>
      <c r="Q19" s="934"/>
      <c r="R19" s="935"/>
      <c r="S19" s="25">
        <v>700</v>
      </c>
      <c r="T19" s="25"/>
      <c r="U19" s="991" t="s">
        <v>1166</v>
      </c>
      <c r="V19" s="992"/>
      <c r="W19" s="992"/>
      <c r="X19" s="992"/>
      <c r="Y19" s="992"/>
      <c r="Z19" s="992"/>
      <c r="AA19" s="993"/>
    </row>
    <row r="20" spans="1:27" ht="12.75" customHeight="1">
      <c r="A20" s="943"/>
      <c r="B20" s="933" t="s">
        <v>1084</v>
      </c>
      <c r="C20" s="934"/>
      <c r="D20" s="935"/>
      <c r="E20" s="35">
        <v>420</v>
      </c>
      <c r="F20" s="25"/>
      <c r="G20" s="991" t="s">
        <v>1074</v>
      </c>
      <c r="H20" s="992"/>
      <c r="I20" s="992"/>
      <c r="J20" s="992"/>
      <c r="K20" s="992"/>
      <c r="L20" s="992"/>
      <c r="M20" s="993"/>
      <c r="O20" s="943"/>
      <c r="P20" s="933" t="s">
        <v>1180</v>
      </c>
      <c r="Q20" s="934"/>
      <c r="R20" s="935"/>
      <c r="S20" s="25">
        <v>400</v>
      </c>
      <c r="T20" s="25"/>
      <c r="U20" s="991" t="s">
        <v>1167</v>
      </c>
      <c r="V20" s="992"/>
      <c r="W20" s="992"/>
      <c r="X20" s="992"/>
      <c r="Y20" s="992"/>
      <c r="Z20" s="992"/>
      <c r="AA20" s="993"/>
    </row>
    <row r="21" spans="1:27" ht="12.75" customHeight="1">
      <c r="A21" s="943"/>
      <c r="B21" s="933" t="s">
        <v>1085</v>
      </c>
      <c r="C21" s="934"/>
      <c r="D21" s="935"/>
      <c r="E21" s="25">
        <v>380</v>
      </c>
      <c r="F21" s="25"/>
      <c r="G21" s="991" t="s">
        <v>1075</v>
      </c>
      <c r="H21" s="992"/>
      <c r="I21" s="992"/>
      <c r="J21" s="992"/>
      <c r="K21" s="992"/>
      <c r="L21" s="992"/>
      <c r="M21" s="993"/>
      <c r="O21" s="943"/>
      <c r="P21" s="933" t="s">
        <v>1181</v>
      </c>
      <c r="Q21" s="934"/>
      <c r="R21" s="935"/>
      <c r="S21" s="25">
        <v>610</v>
      </c>
      <c r="T21" s="25"/>
      <c r="U21" s="991" t="s">
        <v>1168</v>
      </c>
      <c r="V21" s="992"/>
      <c r="W21" s="992"/>
      <c r="X21" s="992"/>
      <c r="Y21" s="992"/>
      <c r="Z21" s="992"/>
      <c r="AA21" s="993"/>
    </row>
    <row r="22" spans="1:27" ht="12.75" customHeight="1">
      <c r="A22" s="943"/>
      <c r="B22" s="933" t="s">
        <v>1086</v>
      </c>
      <c r="C22" s="934"/>
      <c r="D22" s="935"/>
      <c r="E22" s="25">
        <v>340</v>
      </c>
      <c r="F22" s="25"/>
      <c r="G22" s="991" t="s">
        <v>1076</v>
      </c>
      <c r="H22" s="992"/>
      <c r="I22" s="992"/>
      <c r="J22" s="992"/>
      <c r="K22" s="992"/>
      <c r="L22" s="992"/>
      <c r="M22" s="993"/>
      <c r="O22" s="943"/>
      <c r="P22" s="933" t="s">
        <v>1182</v>
      </c>
      <c r="Q22" s="934"/>
      <c r="R22" s="935"/>
      <c r="S22" s="25">
        <v>270</v>
      </c>
      <c r="T22" s="25"/>
      <c r="U22" s="991" t="s">
        <v>1169</v>
      </c>
      <c r="V22" s="992"/>
      <c r="W22" s="992"/>
      <c r="X22" s="992"/>
      <c r="Y22" s="992"/>
      <c r="Z22" s="992"/>
      <c r="AA22" s="993"/>
    </row>
    <row r="23" spans="1:27" ht="12.75" customHeight="1">
      <c r="A23" s="943"/>
      <c r="B23" s="933" t="s">
        <v>1087</v>
      </c>
      <c r="C23" s="934"/>
      <c r="D23" s="935"/>
      <c r="E23" s="25">
        <v>400</v>
      </c>
      <c r="F23" s="25"/>
      <c r="G23" s="991" t="s">
        <v>1560</v>
      </c>
      <c r="H23" s="992"/>
      <c r="I23" s="992"/>
      <c r="J23" s="992"/>
      <c r="K23" s="992"/>
      <c r="L23" s="992"/>
      <c r="M23" s="993"/>
      <c r="O23" s="943"/>
      <c r="P23" s="933" t="s">
        <v>1183</v>
      </c>
      <c r="Q23" s="934"/>
      <c r="R23" s="935"/>
      <c r="S23" s="25">
        <v>340</v>
      </c>
      <c r="T23" s="25"/>
      <c r="U23" s="991" t="s">
        <v>1170</v>
      </c>
      <c r="V23" s="992"/>
      <c r="W23" s="992"/>
      <c r="X23" s="992"/>
      <c r="Y23" s="992"/>
      <c r="Z23" s="992"/>
      <c r="AA23" s="993"/>
    </row>
    <row r="24" spans="1:27" ht="12.75" customHeight="1">
      <c r="A24" s="943"/>
      <c r="B24" s="933" t="s">
        <v>1088</v>
      </c>
      <c r="C24" s="934"/>
      <c r="D24" s="935"/>
      <c r="E24" s="25">
        <v>980</v>
      </c>
      <c r="F24" s="25"/>
      <c r="G24" s="991" t="s">
        <v>1077</v>
      </c>
      <c r="H24" s="992"/>
      <c r="I24" s="992"/>
      <c r="J24" s="992"/>
      <c r="K24" s="992"/>
      <c r="L24" s="992"/>
      <c r="M24" s="993"/>
      <c r="O24" s="943"/>
      <c r="P24" s="933" t="s">
        <v>1184</v>
      </c>
      <c r="Q24" s="934"/>
      <c r="R24" s="935"/>
      <c r="S24" s="25">
        <v>570</v>
      </c>
      <c r="T24" s="25"/>
      <c r="U24" s="991" t="s">
        <v>1171</v>
      </c>
      <c r="V24" s="992"/>
      <c r="W24" s="992"/>
      <c r="X24" s="992"/>
      <c r="Y24" s="992"/>
      <c r="Z24" s="992"/>
      <c r="AA24" s="993"/>
    </row>
    <row r="25" spans="1:27" ht="12.75" customHeight="1">
      <c r="A25" s="943"/>
      <c r="B25" s="933" t="s">
        <v>1089</v>
      </c>
      <c r="C25" s="934"/>
      <c r="D25" s="935"/>
      <c r="E25" s="25">
        <v>530</v>
      </c>
      <c r="F25" s="25"/>
      <c r="G25" s="991" t="s">
        <v>1078</v>
      </c>
      <c r="H25" s="992"/>
      <c r="I25" s="992"/>
      <c r="J25" s="992"/>
      <c r="K25" s="992"/>
      <c r="L25" s="992"/>
      <c r="M25" s="993"/>
      <c r="O25" s="943"/>
      <c r="P25" s="933" t="s">
        <v>1185</v>
      </c>
      <c r="Q25" s="934"/>
      <c r="R25" s="935"/>
      <c r="S25" s="25">
        <v>420</v>
      </c>
      <c r="T25" s="25"/>
      <c r="U25" s="991" t="s">
        <v>1172</v>
      </c>
      <c r="V25" s="992"/>
      <c r="W25" s="992"/>
      <c r="X25" s="992"/>
      <c r="Y25" s="992"/>
      <c r="Z25" s="992"/>
      <c r="AA25" s="993"/>
    </row>
    <row r="26" spans="1:27" ht="12.75" customHeight="1">
      <c r="A26" s="943"/>
      <c r="B26" s="933" t="s">
        <v>1090</v>
      </c>
      <c r="C26" s="934"/>
      <c r="D26" s="935"/>
      <c r="E26" s="25">
        <v>560</v>
      </c>
      <c r="F26" s="25"/>
      <c r="G26" s="991" t="s">
        <v>1079</v>
      </c>
      <c r="H26" s="992"/>
      <c r="I26" s="992"/>
      <c r="J26" s="992"/>
      <c r="K26" s="992"/>
      <c r="L26" s="992"/>
      <c r="M26" s="993"/>
      <c r="O26" s="943"/>
      <c r="P26" s="933" t="s">
        <v>1186</v>
      </c>
      <c r="Q26" s="934"/>
      <c r="R26" s="935"/>
      <c r="S26" s="25">
        <v>440</v>
      </c>
      <c r="T26" s="25"/>
      <c r="U26" s="991" t="s">
        <v>1173</v>
      </c>
      <c r="V26" s="992"/>
      <c r="W26" s="992"/>
      <c r="X26" s="992"/>
      <c r="Y26" s="992"/>
      <c r="Z26" s="992"/>
      <c r="AA26" s="993"/>
    </row>
    <row r="27" spans="1:27" ht="12.75" customHeight="1">
      <c r="A27" s="943"/>
      <c r="B27" s="957" t="s">
        <v>1091</v>
      </c>
      <c r="C27" s="958"/>
      <c r="D27" s="959"/>
      <c r="E27" s="25">
        <v>340</v>
      </c>
      <c r="F27" s="25"/>
      <c r="G27" s="997" t="s">
        <v>1080</v>
      </c>
      <c r="H27" s="998"/>
      <c r="I27" s="998"/>
      <c r="J27" s="998"/>
      <c r="K27" s="998"/>
      <c r="L27" s="998"/>
      <c r="M27" s="999"/>
      <c r="O27" s="943"/>
      <c r="P27" s="957" t="s">
        <v>1187</v>
      </c>
      <c r="Q27" s="958"/>
      <c r="R27" s="959"/>
      <c r="S27" s="25">
        <v>370</v>
      </c>
      <c r="T27" s="25"/>
      <c r="U27" s="997" t="s">
        <v>1174</v>
      </c>
      <c r="V27" s="998"/>
      <c r="W27" s="998"/>
      <c r="X27" s="998"/>
      <c r="Y27" s="998"/>
      <c r="Z27" s="998"/>
      <c r="AA27" s="999"/>
    </row>
    <row r="28" spans="1:27" ht="12.75" customHeight="1">
      <c r="A28" s="944"/>
      <c r="B28" s="945" t="s">
        <v>10</v>
      </c>
      <c r="C28" s="946"/>
      <c r="D28" s="1003"/>
      <c r="E28" s="29">
        <f>SUM(E17:E27)</f>
        <v>5350</v>
      </c>
      <c r="F28" s="29">
        <f>SUM(F17:F27)</f>
        <v>0</v>
      </c>
      <c r="G28" s="951"/>
      <c r="H28" s="952"/>
      <c r="I28" s="952"/>
      <c r="J28" s="952"/>
      <c r="K28" s="952"/>
      <c r="L28" s="952"/>
      <c r="M28" s="953"/>
      <c r="O28" s="944"/>
      <c r="P28" s="945" t="s">
        <v>10</v>
      </c>
      <c r="Q28" s="946"/>
      <c r="R28" s="947"/>
      <c r="S28" s="29">
        <f>SUM(S15:S27)</f>
        <v>6410</v>
      </c>
      <c r="T28" s="29">
        <f>SUM(T15:T27)</f>
        <v>0</v>
      </c>
      <c r="U28" s="951"/>
      <c r="V28" s="952"/>
      <c r="W28" s="952"/>
      <c r="X28" s="952"/>
      <c r="Y28" s="952"/>
      <c r="Z28" s="952"/>
      <c r="AA28" s="953"/>
    </row>
    <row r="29" spans="1:27" ht="12.75" customHeight="1">
      <c r="A29" s="942" t="s">
        <v>1253</v>
      </c>
      <c r="B29" s="1023" t="s">
        <v>1102</v>
      </c>
      <c r="C29" s="1024"/>
      <c r="D29" s="1025"/>
      <c r="E29" s="26">
        <v>390</v>
      </c>
      <c r="F29" s="25"/>
      <c r="G29" s="1026" t="s">
        <v>1092</v>
      </c>
      <c r="H29" s="1027"/>
      <c r="I29" s="1027"/>
      <c r="J29" s="1027"/>
      <c r="K29" s="1027"/>
      <c r="L29" s="1027"/>
      <c r="M29" s="1028"/>
      <c r="O29" s="942" t="s">
        <v>1258</v>
      </c>
      <c r="P29" s="948" t="s">
        <v>1196</v>
      </c>
      <c r="Q29" s="949"/>
      <c r="R29" s="950"/>
      <c r="S29" s="26">
        <v>390</v>
      </c>
      <c r="T29" s="25"/>
      <c r="U29" s="994" t="s">
        <v>1188</v>
      </c>
      <c r="V29" s="995"/>
      <c r="W29" s="995"/>
      <c r="X29" s="995"/>
      <c r="Y29" s="995"/>
      <c r="Z29" s="995"/>
      <c r="AA29" s="996"/>
    </row>
    <row r="30" spans="1:27" ht="12.75" customHeight="1">
      <c r="A30" s="943"/>
      <c r="B30" s="933" t="s">
        <v>1103</v>
      </c>
      <c r="C30" s="934"/>
      <c r="D30" s="935"/>
      <c r="E30" s="25">
        <v>200</v>
      </c>
      <c r="F30" s="25"/>
      <c r="G30" s="960" t="s">
        <v>1093</v>
      </c>
      <c r="H30" s="961"/>
      <c r="I30" s="961"/>
      <c r="J30" s="961"/>
      <c r="K30" s="961"/>
      <c r="L30" s="961"/>
      <c r="M30" s="962"/>
      <c r="O30" s="943"/>
      <c r="P30" s="933" t="s">
        <v>1197</v>
      </c>
      <c r="Q30" s="934"/>
      <c r="R30" s="935"/>
      <c r="S30" s="25">
        <v>430</v>
      </c>
      <c r="T30" s="25"/>
      <c r="U30" s="991" t="s">
        <v>1189</v>
      </c>
      <c r="V30" s="992"/>
      <c r="W30" s="992"/>
      <c r="X30" s="992"/>
      <c r="Y30" s="992"/>
      <c r="Z30" s="992"/>
      <c r="AA30" s="993"/>
    </row>
    <row r="31" spans="1:27" ht="12.75" customHeight="1">
      <c r="A31" s="943"/>
      <c r="B31" s="933" t="s">
        <v>1104</v>
      </c>
      <c r="C31" s="934"/>
      <c r="D31" s="935"/>
      <c r="E31" s="25">
        <v>350</v>
      </c>
      <c r="F31" s="25"/>
      <c r="G31" s="960" t="s">
        <v>1094</v>
      </c>
      <c r="H31" s="961"/>
      <c r="I31" s="961"/>
      <c r="J31" s="961"/>
      <c r="K31" s="961"/>
      <c r="L31" s="961"/>
      <c r="M31" s="962"/>
      <c r="O31" s="943"/>
      <c r="P31" s="933" t="s">
        <v>1198</v>
      </c>
      <c r="Q31" s="934"/>
      <c r="R31" s="935"/>
      <c r="S31" s="25">
        <v>620</v>
      </c>
      <c r="T31" s="25"/>
      <c r="U31" s="991" t="s">
        <v>1190</v>
      </c>
      <c r="V31" s="992"/>
      <c r="W31" s="992"/>
      <c r="X31" s="992"/>
      <c r="Y31" s="992"/>
      <c r="Z31" s="992"/>
      <c r="AA31" s="993"/>
    </row>
    <row r="32" spans="1:27" ht="12.75" customHeight="1">
      <c r="A32" s="943"/>
      <c r="B32" s="933" t="s">
        <v>1105</v>
      </c>
      <c r="C32" s="934"/>
      <c r="D32" s="935"/>
      <c r="E32" s="25">
        <v>400</v>
      </c>
      <c r="F32" s="25"/>
      <c r="G32" s="960" t="s">
        <v>1095</v>
      </c>
      <c r="H32" s="961"/>
      <c r="I32" s="961"/>
      <c r="J32" s="961"/>
      <c r="K32" s="961"/>
      <c r="L32" s="961"/>
      <c r="M32" s="962"/>
      <c r="O32" s="943"/>
      <c r="P32" s="933" t="s">
        <v>1199</v>
      </c>
      <c r="Q32" s="934"/>
      <c r="R32" s="935"/>
      <c r="S32" s="25">
        <v>540</v>
      </c>
      <c r="T32" s="25"/>
      <c r="U32" s="991" t="s">
        <v>1191</v>
      </c>
      <c r="V32" s="992"/>
      <c r="W32" s="992"/>
      <c r="X32" s="992"/>
      <c r="Y32" s="992"/>
      <c r="Z32" s="992"/>
      <c r="AA32" s="993"/>
    </row>
    <row r="33" spans="1:27" ht="12.75" customHeight="1">
      <c r="A33" s="943"/>
      <c r="B33" s="933" t="s">
        <v>1106</v>
      </c>
      <c r="C33" s="934"/>
      <c r="D33" s="935"/>
      <c r="E33" s="25">
        <v>490</v>
      </c>
      <c r="F33" s="25"/>
      <c r="G33" s="960" t="s">
        <v>1096</v>
      </c>
      <c r="H33" s="961"/>
      <c r="I33" s="961"/>
      <c r="J33" s="961"/>
      <c r="K33" s="961"/>
      <c r="L33" s="961"/>
      <c r="M33" s="962"/>
      <c r="O33" s="943"/>
      <c r="P33" s="933" t="s">
        <v>1200</v>
      </c>
      <c r="Q33" s="934"/>
      <c r="R33" s="935"/>
      <c r="S33" s="25">
        <v>260</v>
      </c>
      <c r="T33" s="25"/>
      <c r="U33" s="991" t="s">
        <v>1192</v>
      </c>
      <c r="V33" s="992"/>
      <c r="W33" s="992"/>
      <c r="X33" s="992"/>
      <c r="Y33" s="992"/>
      <c r="Z33" s="992"/>
      <c r="AA33" s="993"/>
    </row>
    <row r="34" spans="1:27" ht="12.75" customHeight="1">
      <c r="A34" s="943"/>
      <c r="B34" s="933" t="s">
        <v>1107</v>
      </c>
      <c r="C34" s="934"/>
      <c r="D34" s="935"/>
      <c r="E34" s="25">
        <v>350</v>
      </c>
      <c r="F34" s="25"/>
      <c r="G34" s="960" t="s">
        <v>1097</v>
      </c>
      <c r="H34" s="961"/>
      <c r="I34" s="961"/>
      <c r="J34" s="961"/>
      <c r="K34" s="961"/>
      <c r="L34" s="961"/>
      <c r="M34" s="962"/>
      <c r="O34" s="943"/>
      <c r="P34" s="933" t="s">
        <v>1201</v>
      </c>
      <c r="Q34" s="934"/>
      <c r="R34" s="935"/>
      <c r="S34" s="25">
        <v>380</v>
      </c>
      <c r="T34" s="25"/>
      <c r="U34" s="991" t="s">
        <v>1193</v>
      </c>
      <c r="V34" s="992"/>
      <c r="W34" s="992"/>
      <c r="X34" s="992"/>
      <c r="Y34" s="992"/>
      <c r="Z34" s="992"/>
      <c r="AA34" s="993"/>
    </row>
    <row r="35" spans="1:27" ht="12.75" customHeight="1">
      <c r="A35" s="943"/>
      <c r="B35" s="933" t="s">
        <v>1108</v>
      </c>
      <c r="C35" s="934"/>
      <c r="D35" s="935"/>
      <c r="E35" s="25">
        <v>730</v>
      </c>
      <c r="F35" s="25"/>
      <c r="G35" s="960" t="s">
        <v>1098</v>
      </c>
      <c r="H35" s="961"/>
      <c r="I35" s="961"/>
      <c r="J35" s="961"/>
      <c r="K35" s="961"/>
      <c r="L35" s="961"/>
      <c r="M35" s="962"/>
      <c r="O35" s="943"/>
      <c r="P35" s="933" t="s">
        <v>1202</v>
      </c>
      <c r="Q35" s="934"/>
      <c r="R35" s="935"/>
      <c r="S35" s="25">
        <v>450</v>
      </c>
      <c r="T35" s="25"/>
      <c r="U35" s="991" t="s">
        <v>1194</v>
      </c>
      <c r="V35" s="992"/>
      <c r="W35" s="992"/>
      <c r="X35" s="992"/>
      <c r="Y35" s="992"/>
      <c r="Z35" s="992"/>
      <c r="AA35" s="993"/>
    </row>
    <row r="36" spans="1:27" ht="12.75" customHeight="1">
      <c r="A36" s="943"/>
      <c r="B36" s="933" t="s">
        <v>1109</v>
      </c>
      <c r="C36" s="934"/>
      <c r="D36" s="935"/>
      <c r="E36" s="25">
        <v>450</v>
      </c>
      <c r="F36" s="25"/>
      <c r="G36" s="960" t="s">
        <v>1099</v>
      </c>
      <c r="H36" s="961"/>
      <c r="I36" s="961"/>
      <c r="J36" s="961"/>
      <c r="K36" s="961"/>
      <c r="L36" s="961"/>
      <c r="M36" s="962"/>
      <c r="O36" s="943"/>
      <c r="P36" s="957" t="s">
        <v>1203</v>
      </c>
      <c r="Q36" s="958"/>
      <c r="R36" s="959"/>
      <c r="S36" s="25">
        <v>340</v>
      </c>
      <c r="T36" s="25"/>
      <c r="U36" s="997" t="s">
        <v>1195</v>
      </c>
      <c r="V36" s="998"/>
      <c r="W36" s="998"/>
      <c r="X36" s="998"/>
      <c r="Y36" s="998"/>
      <c r="Z36" s="998"/>
      <c r="AA36" s="999"/>
    </row>
    <row r="37" spans="1:27" ht="12.75" customHeight="1">
      <c r="A37" s="943"/>
      <c r="B37" s="933" t="s">
        <v>1110</v>
      </c>
      <c r="C37" s="934"/>
      <c r="D37" s="935"/>
      <c r="E37" s="25">
        <v>620</v>
      </c>
      <c r="F37" s="25"/>
      <c r="G37" s="960" t="s">
        <v>1100</v>
      </c>
      <c r="H37" s="961"/>
      <c r="I37" s="961"/>
      <c r="J37" s="961"/>
      <c r="K37" s="961"/>
      <c r="L37" s="961"/>
      <c r="M37" s="962"/>
      <c r="O37" s="944"/>
      <c r="P37" s="945" t="s">
        <v>10</v>
      </c>
      <c r="Q37" s="946"/>
      <c r="R37" s="947"/>
      <c r="S37" s="29">
        <f>SUM(S29:S36)</f>
        <v>3410</v>
      </c>
      <c r="T37" s="29">
        <f>SUM(T29:T36)</f>
        <v>0</v>
      </c>
      <c r="U37" s="951"/>
      <c r="V37" s="952"/>
      <c r="W37" s="952"/>
      <c r="X37" s="952"/>
      <c r="Y37" s="952"/>
      <c r="Z37" s="952"/>
      <c r="AA37" s="953"/>
    </row>
    <row r="38" spans="1:27" ht="12.75" customHeight="1">
      <c r="A38" s="943"/>
      <c r="B38" s="957" t="s">
        <v>1111</v>
      </c>
      <c r="C38" s="958"/>
      <c r="D38" s="959"/>
      <c r="E38" s="25">
        <v>610</v>
      </c>
      <c r="F38" s="25"/>
      <c r="G38" s="930" t="s">
        <v>1101</v>
      </c>
      <c r="H38" s="931"/>
      <c r="I38" s="931"/>
      <c r="J38" s="931"/>
      <c r="K38" s="931"/>
      <c r="L38" s="931"/>
      <c r="M38" s="932"/>
      <c r="O38" s="942" t="s">
        <v>1259</v>
      </c>
      <c r="P38" s="948" t="s">
        <v>1216</v>
      </c>
      <c r="Q38" s="949"/>
      <c r="R38" s="950"/>
      <c r="S38" s="26">
        <v>290</v>
      </c>
      <c r="T38" s="25"/>
      <c r="U38" s="954" t="s">
        <v>1204</v>
      </c>
      <c r="V38" s="955"/>
      <c r="W38" s="955"/>
      <c r="X38" s="955"/>
      <c r="Y38" s="955"/>
      <c r="Z38" s="955"/>
      <c r="AA38" s="956"/>
    </row>
    <row r="39" spans="1:27" ht="12.75" customHeight="1">
      <c r="A39" s="944"/>
      <c r="B39" s="945" t="s">
        <v>10</v>
      </c>
      <c r="C39" s="946"/>
      <c r="D39" s="947"/>
      <c r="E39" s="29">
        <f>SUM(E29:E38)</f>
        <v>4590</v>
      </c>
      <c r="F39" s="29">
        <f>SUM(F29:F38)</f>
        <v>0</v>
      </c>
      <c r="G39" s="951"/>
      <c r="H39" s="952"/>
      <c r="I39" s="952"/>
      <c r="J39" s="952"/>
      <c r="K39" s="952"/>
      <c r="L39" s="952"/>
      <c r="M39" s="953"/>
      <c r="O39" s="943"/>
      <c r="P39" s="933" t="s">
        <v>1217</v>
      </c>
      <c r="Q39" s="934"/>
      <c r="R39" s="935"/>
      <c r="S39" s="25">
        <v>310</v>
      </c>
      <c r="T39" s="25"/>
      <c r="U39" s="960" t="s">
        <v>1205</v>
      </c>
      <c r="V39" s="961"/>
      <c r="W39" s="961"/>
      <c r="X39" s="961"/>
      <c r="Y39" s="961"/>
      <c r="Z39" s="961"/>
      <c r="AA39" s="962"/>
    </row>
    <row r="40" spans="1:27" ht="12.75" customHeight="1">
      <c r="A40" s="942" t="s">
        <v>1254</v>
      </c>
      <c r="B40" s="948" t="s">
        <v>1121</v>
      </c>
      <c r="C40" s="949"/>
      <c r="D40" s="950"/>
      <c r="E40" s="26">
        <v>660</v>
      </c>
      <c r="F40" s="25"/>
      <c r="G40" s="994" t="s">
        <v>1112</v>
      </c>
      <c r="H40" s="995"/>
      <c r="I40" s="995"/>
      <c r="J40" s="995"/>
      <c r="K40" s="995"/>
      <c r="L40" s="995"/>
      <c r="M40" s="996"/>
      <c r="O40" s="943"/>
      <c r="P40" s="933" t="s">
        <v>1218</v>
      </c>
      <c r="Q40" s="934"/>
      <c r="R40" s="935"/>
      <c r="S40" s="25">
        <v>290</v>
      </c>
      <c r="T40" s="25"/>
      <c r="U40" s="960" t="s">
        <v>1206</v>
      </c>
      <c r="V40" s="961"/>
      <c r="W40" s="961"/>
      <c r="X40" s="961"/>
      <c r="Y40" s="961"/>
      <c r="Z40" s="961"/>
      <c r="AA40" s="962"/>
    </row>
    <row r="41" spans="1:27" ht="12.75" customHeight="1">
      <c r="A41" s="943"/>
      <c r="B41" s="933" t="s">
        <v>1122</v>
      </c>
      <c r="C41" s="934"/>
      <c r="D41" s="935"/>
      <c r="E41" s="25">
        <v>290</v>
      </c>
      <c r="F41" s="25"/>
      <c r="G41" s="991" t="s">
        <v>1113</v>
      </c>
      <c r="H41" s="992"/>
      <c r="I41" s="992"/>
      <c r="J41" s="992"/>
      <c r="K41" s="992"/>
      <c r="L41" s="992"/>
      <c r="M41" s="993"/>
      <c r="O41" s="943"/>
      <c r="P41" s="933" t="s">
        <v>1219</v>
      </c>
      <c r="Q41" s="934"/>
      <c r="R41" s="935"/>
      <c r="S41" s="25">
        <v>430</v>
      </c>
      <c r="T41" s="25"/>
      <c r="U41" s="960" t="s">
        <v>1207</v>
      </c>
      <c r="V41" s="961"/>
      <c r="W41" s="961"/>
      <c r="X41" s="961"/>
      <c r="Y41" s="961"/>
      <c r="Z41" s="961"/>
      <c r="AA41" s="962"/>
    </row>
    <row r="42" spans="1:27" ht="12.75" customHeight="1">
      <c r="A42" s="943"/>
      <c r="B42" s="933" t="s">
        <v>1123</v>
      </c>
      <c r="C42" s="934"/>
      <c r="D42" s="935"/>
      <c r="E42" s="25">
        <v>330</v>
      </c>
      <c r="F42" s="25"/>
      <c r="G42" s="991" t="s">
        <v>1114</v>
      </c>
      <c r="H42" s="992"/>
      <c r="I42" s="992"/>
      <c r="J42" s="992"/>
      <c r="K42" s="992"/>
      <c r="L42" s="992"/>
      <c r="M42" s="993"/>
      <c r="O42" s="943"/>
      <c r="P42" s="933" t="s">
        <v>1220</v>
      </c>
      <c r="Q42" s="934"/>
      <c r="R42" s="935"/>
      <c r="S42" s="25">
        <v>270</v>
      </c>
      <c r="T42" s="25"/>
      <c r="U42" s="960" t="s">
        <v>1208</v>
      </c>
      <c r="V42" s="961"/>
      <c r="W42" s="961"/>
      <c r="X42" s="961"/>
      <c r="Y42" s="961"/>
      <c r="Z42" s="961"/>
      <c r="AA42" s="962"/>
    </row>
    <row r="43" spans="1:27" ht="12.75" customHeight="1">
      <c r="A43" s="943"/>
      <c r="B43" s="933" t="s">
        <v>1124</v>
      </c>
      <c r="C43" s="934"/>
      <c r="D43" s="935"/>
      <c r="E43" s="25">
        <v>410</v>
      </c>
      <c r="F43" s="25"/>
      <c r="G43" s="991" t="s">
        <v>1115</v>
      </c>
      <c r="H43" s="992"/>
      <c r="I43" s="992"/>
      <c r="J43" s="992"/>
      <c r="K43" s="992"/>
      <c r="L43" s="992"/>
      <c r="M43" s="993"/>
      <c r="O43" s="943"/>
      <c r="P43" s="933" t="s">
        <v>1221</v>
      </c>
      <c r="Q43" s="934"/>
      <c r="R43" s="935"/>
      <c r="S43" s="25">
        <v>380</v>
      </c>
      <c r="T43" s="25"/>
      <c r="U43" s="960" t="s">
        <v>1209</v>
      </c>
      <c r="V43" s="961"/>
      <c r="W43" s="961"/>
      <c r="X43" s="961"/>
      <c r="Y43" s="961"/>
      <c r="Z43" s="961"/>
      <c r="AA43" s="962"/>
    </row>
    <row r="44" spans="1:27" ht="12.75" customHeight="1">
      <c r="A44" s="943"/>
      <c r="B44" s="933" t="s">
        <v>1125</v>
      </c>
      <c r="C44" s="934"/>
      <c r="D44" s="935"/>
      <c r="E44" s="25">
        <v>420</v>
      </c>
      <c r="F44" s="25"/>
      <c r="G44" s="991" t="s">
        <v>1116</v>
      </c>
      <c r="H44" s="992"/>
      <c r="I44" s="992"/>
      <c r="J44" s="992"/>
      <c r="K44" s="992"/>
      <c r="L44" s="992"/>
      <c r="M44" s="993"/>
      <c r="O44" s="943"/>
      <c r="P44" s="933" t="s">
        <v>1222</v>
      </c>
      <c r="Q44" s="934"/>
      <c r="R44" s="935"/>
      <c r="S44" s="25">
        <v>420</v>
      </c>
      <c r="T44" s="25"/>
      <c r="U44" s="960" t="s">
        <v>1210</v>
      </c>
      <c r="V44" s="961"/>
      <c r="W44" s="961"/>
      <c r="X44" s="961"/>
      <c r="Y44" s="961"/>
      <c r="Z44" s="961"/>
      <c r="AA44" s="962"/>
    </row>
    <row r="45" spans="1:27" ht="12.75" customHeight="1">
      <c r="A45" s="943"/>
      <c r="B45" s="933" t="s">
        <v>1126</v>
      </c>
      <c r="C45" s="934"/>
      <c r="D45" s="935"/>
      <c r="E45" s="25">
        <v>350</v>
      </c>
      <c r="F45" s="25"/>
      <c r="G45" s="991" t="s">
        <v>1117</v>
      </c>
      <c r="H45" s="992"/>
      <c r="I45" s="992"/>
      <c r="J45" s="992"/>
      <c r="K45" s="992"/>
      <c r="L45" s="992"/>
      <c r="M45" s="993"/>
      <c r="O45" s="943"/>
      <c r="P45" s="933" t="s">
        <v>1223</v>
      </c>
      <c r="Q45" s="934"/>
      <c r="R45" s="935"/>
      <c r="S45" s="25">
        <v>650</v>
      </c>
      <c r="T45" s="25"/>
      <c r="U45" s="960" t="s">
        <v>1211</v>
      </c>
      <c r="V45" s="961"/>
      <c r="W45" s="961"/>
      <c r="X45" s="961"/>
      <c r="Y45" s="961"/>
      <c r="Z45" s="961"/>
      <c r="AA45" s="962"/>
    </row>
    <row r="46" spans="1:27" ht="12.75" customHeight="1">
      <c r="A46" s="943"/>
      <c r="B46" s="933" t="s">
        <v>1127</v>
      </c>
      <c r="C46" s="934"/>
      <c r="D46" s="935"/>
      <c r="E46" s="25">
        <v>260</v>
      </c>
      <c r="F46" s="25"/>
      <c r="G46" s="991" t="s">
        <v>1118</v>
      </c>
      <c r="H46" s="992"/>
      <c r="I46" s="992"/>
      <c r="J46" s="992"/>
      <c r="K46" s="992"/>
      <c r="L46" s="992"/>
      <c r="M46" s="993"/>
      <c r="O46" s="943"/>
      <c r="P46" s="933" t="s">
        <v>1224</v>
      </c>
      <c r="Q46" s="934"/>
      <c r="R46" s="935"/>
      <c r="S46" s="25">
        <v>340</v>
      </c>
      <c r="T46" s="25"/>
      <c r="U46" s="960" t="s">
        <v>1212</v>
      </c>
      <c r="V46" s="961"/>
      <c r="W46" s="961"/>
      <c r="X46" s="961"/>
      <c r="Y46" s="961"/>
      <c r="Z46" s="961"/>
      <c r="AA46" s="962"/>
    </row>
    <row r="47" spans="1:27" ht="12.75" customHeight="1">
      <c r="A47" s="943"/>
      <c r="B47" s="933" t="s">
        <v>1128</v>
      </c>
      <c r="C47" s="934"/>
      <c r="D47" s="935"/>
      <c r="E47" s="25">
        <v>360</v>
      </c>
      <c r="F47" s="25"/>
      <c r="G47" s="991" t="s">
        <v>1119</v>
      </c>
      <c r="H47" s="992"/>
      <c r="I47" s="992"/>
      <c r="J47" s="992"/>
      <c r="K47" s="992"/>
      <c r="L47" s="992"/>
      <c r="M47" s="993"/>
      <c r="O47" s="943"/>
      <c r="P47" s="933" t="s">
        <v>1225</v>
      </c>
      <c r="Q47" s="934"/>
      <c r="R47" s="935"/>
      <c r="S47" s="25">
        <v>460</v>
      </c>
      <c r="T47" s="25"/>
      <c r="U47" s="960" t="s">
        <v>1213</v>
      </c>
      <c r="V47" s="961"/>
      <c r="W47" s="961"/>
      <c r="X47" s="961"/>
      <c r="Y47" s="961"/>
      <c r="Z47" s="961"/>
      <c r="AA47" s="962"/>
    </row>
    <row r="48" spans="1:27" ht="12.75" customHeight="1">
      <c r="A48" s="943"/>
      <c r="B48" s="957" t="s">
        <v>1129</v>
      </c>
      <c r="C48" s="958"/>
      <c r="D48" s="959"/>
      <c r="E48" s="25">
        <v>510</v>
      </c>
      <c r="F48" s="25"/>
      <c r="G48" s="997" t="s">
        <v>1120</v>
      </c>
      <c r="H48" s="998"/>
      <c r="I48" s="998"/>
      <c r="J48" s="998"/>
      <c r="K48" s="998"/>
      <c r="L48" s="998"/>
      <c r="M48" s="999"/>
      <c r="O48" s="943"/>
      <c r="P48" s="933" t="s">
        <v>1226</v>
      </c>
      <c r="Q48" s="934"/>
      <c r="R48" s="935"/>
      <c r="S48" s="35">
        <v>670</v>
      </c>
      <c r="T48" s="25"/>
      <c r="U48" s="960" t="s">
        <v>1214</v>
      </c>
      <c r="V48" s="961"/>
      <c r="W48" s="961"/>
      <c r="X48" s="961"/>
      <c r="Y48" s="961"/>
      <c r="Z48" s="961"/>
      <c r="AA48" s="962"/>
    </row>
    <row r="49" spans="1:27" ht="12.75" customHeight="1">
      <c r="A49" s="944"/>
      <c r="B49" s="945" t="s">
        <v>10</v>
      </c>
      <c r="C49" s="946"/>
      <c r="D49" s="1003"/>
      <c r="E49" s="29">
        <f>SUM(E40:E48)</f>
        <v>3590</v>
      </c>
      <c r="F49" s="29">
        <f>SUM(F40:F48)</f>
        <v>0</v>
      </c>
      <c r="G49" s="951"/>
      <c r="H49" s="952"/>
      <c r="I49" s="952"/>
      <c r="J49" s="952"/>
      <c r="K49" s="952"/>
      <c r="L49" s="952"/>
      <c r="M49" s="953"/>
      <c r="O49" s="943"/>
      <c r="P49" s="957" t="s">
        <v>1227</v>
      </c>
      <c r="Q49" s="958"/>
      <c r="R49" s="959"/>
      <c r="S49" s="25">
        <v>620</v>
      </c>
      <c r="T49" s="25"/>
      <c r="U49" s="930" t="s">
        <v>1215</v>
      </c>
      <c r="V49" s="931"/>
      <c r="W49" s="931"/>
      <c r="X49" s="931"/>
      <c r="Y49" s="931"/>
      <c r="Z49" s="931"/>
      <c r="AA49" s="932"/>
    </row>
    <row r="50" spans="1:27" ht="12.75" customHeight="1">
      <c r="A50" s="942" t="s">
        <v>1255</v>
      </c>
      <c r="B50" s="948" t="s">
        <v>1138</v>
      </c>
      <c r="C50" s="949"/>
      <c r="D50" s="950"/>
      <c r="E50" s="26">
        <v>670</v>
      </c>
      <c r="F50" s="25"/>
      <c r="G50" s="994" t="s">
        <v>1130</v>
      </c>
      <c r="H50" s="995"/>
      <c r="I50" s="995"/>
      <c r="J50" s="995"/>
      <c r="K50" s="995"/>
      <c r="L50" s="995"/>
      <c r="M50" s="996"/>
      <c r="O50" s="944"/>
      <c r="P50" s="945" t="s">
        <v>10</v>
      </c>
      <c r="Q50" s="946"/>
      <c r="R50" s="947"/>
      <c r="S50" s="29">
        <f>SUM(S38:S49)</f>
        <v>5130</v>
      </c>
      <c r="T50" s="29">
        <f>SUM(T38:T49)</f>
        <v>0</v>
      </c>
      <c r="U50" s="951"/>
      <c r="V50" s="952"/>
      <c r="W50" s="952"/>
      <c r="X50" s="952"/>
      <c r="Y50" s="952"/>
      <c r="Z50" s="952"/>
      <c r="AA50" s="953"/>
    </row>
    <row r="51" spans="1:27" ht="12.75" customHeight="1">
      <c r="A51" s="943"/>
      <c r="B51" s="933" t="s">
        <v>1139</v>
      </c>
      <c r="C51" s="934"/>
      <c r="D51" s="935"/>
      <c r="E51" s="25">
        <v>340</v>
      </c>
      <c r="F51" s="25"/>
      <c r="G51" s="991" t="s">
        <v>1131</v>
      </c>
      <c r="H51" s="992"/>
      <c r="I51" s="992"/>
      <c r="J51" s="992"/>
      <c r="K51" s="992"/>
      <c r="L51" s="992"/>
      <c r="M51" s="993"/>
      <c r="O51" s="942" t="s">
        <v>1764</v>
      </c>
      <c r="P51" s="933" t="s">
        <v>1236</v>
      </c>
      <c r="Q51" s="934"/>
      <c r="R51" s="935"/>
      <c r="S51" s="25">
        <v>310</v>
      </c>
      <c r="T51" s="25"/>
      <c r="U51" s="991" t="s">
        <v>1229</v>
      </c>
      <c r="V51" s="992"/>
      <c r="W51" s="992"/>
      <c r="X51" s="992"/>
      <c r="Y51" s="992"/>
      <c r="Z51" s="992"/>
      <c r="AA51" s="993"/>
    </row>
    <row r="52" spans="1:27" ht="12.75" customHeight="1">
      <c r="A52" s="943"/>
      <c r="B52" s="933" t="s">
        <v>1140</v>
      </c>
      <c r="C52" s="934"/>
      <c r="D52" s="935"/>
      <c r="E52" s="25">
        <v>360</v>
      </c>
      <c r="F52" s="25"/>
      <c r="G52" s="991" t="s">
        <v>1132</v>
      </c>
      <c r="H52" s="992"/>
      <c r="I52" s="992"/>
      <c r="J52" s="992"/>
      <c r="K52" s="992"/>
      <c r="L52" s="992"/>
      <c r="M52" s="993"/>
      <c r="O52" s="943"/>
      <c r="P52" s="933" t="s">
        <v>1237</v>
      </c>
      <c r="Q52" s="934"/>
      <c r="R52" s="935"/>
      <c r="S52" s="25">
        <v>380</v>
      </c>
      <c r="T52" s="25"/>
      <c r="U52" s="991" t="s">
        <v>1230</v>
      </c>
      <c r="V52" s="992"/>
      <c r="W52" s="992"/>
      <c r="X52" s="992"/>
      <c r="Y52" s="992"/>
      <c r="Z52" s="992"/>
      <c r="AA52" s="993"/>
    </row>
    <row r="53" spans="1:27" ht="12.75" customHeight="1">
      <c r="A53" s="943"/>
      <c r="B53" s="933" t="s">
        <v>1141</v>
      </c>
      <c r="C53" s="934"/>
      <c r="D53" s="935"/>
      <c r="E53" s="25">
        <v>410</v>
      </c>
      <c r="F53" s="25"/>
      <c r="G53" s="991" t="s">
        <v>1133</v>
      </c>
      <c r="H53" s="992"/>
      <c r="I53" s="992"/>
      <c r="J53" s="992"/>
      <c r="K53" s="992"/>
      <c r="L53" s="992"/>
      <c r="M53" s="993"/>
      <c r="O53" s="943"/>
      <c r="P53" s="933" t="s">
        <v>1238</v>
      </c>
      <c r="Q53" s="934"/>
      <c r="R53" s="935"/>
      <c r="S53" s="25">
        <v>360</v>
      </c>
      <c r="T53" s="25"/>
      <c r="U53" s="991" t="s">
        <v>1231</v>
      </c>
      <c r="V53" s="992"/>
      <c r="W53" s="992"/>
      <c r="X53" s="992"/>
      <c r="Y53" s="992"/>
      <c r="Z53" s="992"/>
      <c r="AA53" s="993"/>
    </row>
    <row r="54" spans="1:27" ht="12.75" customHeight="1">
      <c r="A54" s="943"/>
      <c r="B54" s="933" t="s">
        <v>1142</v>
      </c>
      <c r="C54" s="934"/>
      <c r="D54" s="935"/>
      <c r="E54" s="25">
        <v>540</v>
      </c>
      <c r="F54" s="25"/>
      <c r="G54" s="991" t="s">
        <v>1134</v>
      </c>
      <c r="H54" s="992"/>
      <c r="I54" s="992"/>
      <c r="J54" s="992"/>
      <c r="K54" s="992"/>
      <c r="L54" s="992"/>
      <c r="M54" s="993"/>
      <c r="O54" s="943"/>
      <c r="P54" s="933" t="s">
        <v>1239</v>
      </c>
      <c r="Q54" s="934"/>
      <c r="R54" s="935"/>
      <c r="S54" s="25">
        <v>330</v>
      </c>
      <c r="T54" s="25"/>
      <c r="U54" s="991" t="s">
        <v>1232</v>
      </c>
      <c r="V54" s="992"/>
      <c r="W54" s="992"/>
      <c r="X54" s="992"/>
      <c r="Y54" s="992"/>
      <c r="Z54" s="992"/>
      <c r="AA54" s="993"/>
    </row>
    <row r="55" spans="1:27" ht="12.75" customHeight="1">
      <c r="A55" s="943"/>
      <c r="B55" s="933" t="s">
        <v>1143</v>
      </c>
      <c r="C55" s="934"/>
      <c r="D55" s="935"/>
      <c r="E55" s="25">
        <v>400</v>
      </c>
      <c r="F55" s="25"/>
      <c r="G55" s="991" t="s">
        <v>1135</v>
      </c>
      <c r="H55" s="992"/>
      <c r="I55" s="992"/>
      <c r="J55" s="992"/>
      <c r="K55" s="992"/>
      <c r="L55" s="992"/>
      <c r="M55" s="993"/>
      <c r="O55" s="943"/>
      <c r="P55" s="933" t="s">
        <v>1240</v>
      </c>
      <c r="Q55" s="934"/>
      <c r="R55" s="935"/>
      <c r="S55" s="25">
        <v>330</v>
      </c>
      <c r="T55" s="25"/>
      <c r="U55" s="991" t="s">
        <v>1233</v>
      </c>
      <c r="V55" s="992"/>
      <c r="W55" s="992"/>
      <c r="X55" s="992"/>
      <c r="Y55" s="992"/>
      <c r="Z55" s="992"/>
      <c r="AA55" s="993"/>
    </row>
    <row r="56" spans="1:27" ht="12.75" customHeight="1">
      <c r="A56" s="943"/>
      <c r="B56" s="933" t="s">
        <v>1144</v>
      </c>
      <c r="C56" s="934"/>
      <c r="D56" s="935"/>
      <c r="E56" s="25">
        <v>390</v>
      </c>
      <c r="F56" s="25"/>
      <c r="G56" s="991" t="s">
        <v>1136</v>
      </c>
      <c r="H56" s="992"/>
      <c r="I56" s="992"/>
      <c r="J56" s="992"/>
      <c r="K56" s="992"/>
      <c r="L56" s="992"/>
      <c r="M56" s="993"/>
      <c r="O56" s="943"/>
      <c r="P56" s="933" t="s">
        <v>1241</v>
      </c>
      <c r="Q56" s="934"/>
      <c r="R56" s="935"/>
      <c r="S56" s="25">
        <v>400</v>
      </c>
      <c r="T56" s="25"/>
      <c r="U56" s="991" t="s">
        <v>1234</v>
      </c>
      <c r="V56" s="992"/>
      <c r="W56" s="992"/>
      <c r="X56" s="992"/>
      <c r="Y56" s="992"/>
      <c r="Z56" s="992"/>
      <c r="AA56" s="993"/>
    </row>
    <row r="57" spans="1:27" s="9" customFormat="1" ht="12.75" customHeight="1">
      <c r="A57" s="943"/>
      <c r="B57" s="957" t="s">
        <v>1145</v>
      </c>
      <c r="C57" s="958"/>
      <c r="D57" s="959"/>
      <c r="E57" s="25">
        <v>260</v>
      </c>
      <c r="F57" s="25"/>
      <c r="G57" s="997" t="s">
        <v>1137</v>
      </c>
      <c r="H57" s="998"/>
      <c r="I57" s="998"/>
      <c r="J57" s="998"/>
      <c r="K57" s="998"/>
      <c r="L57" s="998"/>
      <c r="M57" s="999"/>
      <c r="O57" s="943"/>
      <c r="P57" s="957" t="s">
        <v>1242</v>
      </c>
      <c r="Q57" s="958"/>
      <c r="R57" s="959"/>
      <c r="S57" s="25">
        <v>410</v>
      </c>
      <c r="T57" s="25"/>
      <c r="U57" s="997" t="s">
        <v>1235</v>
      </c>
      <c r="V57" s="998"/>
      <c r="W57" s="998"/>
      <c r="X57" s="998"/>
      <c r="Y57" s="998"/>
      <c r="Z57" s="998"/>
      <c r="AA57" s="999"/>
    </row>
    <row r="58" spans="1:27" ht="12.75" customHeight="1">
      <c r="A58" s="23"/>
      <c r="B58" s="945" t="s">
        <v>10</v>
      </c>
      <c r="C58" s="946"/>
      <c r="D58" s="1003"/>
      <c r="E58" s="29">
        <f>SUM(E50:E57)</f>
        <v>3370</v>
      </c>
      <c r="F58" s="29">
        <f>SUM(F50:F57)</f>
        <v>0</v>
      </c>
      <c r="G58" s="1000"/>
      <c r="H58" s="1001"/>
      <c r="I58" s="1001"/>
      <c r="J58" s="1001"/>
      <c r="K58" s="1001"/>
      <c r="L58" s="1001"/>
      <c r="M58" s="1002"/>
      <c r="N58" s="10"/>
      <c r="O58" s="944"/>
      <c r="P58" s="945" t="s">
        <v>10</v>
      </c>
      <c r="Q58" s="946"/>
      <c r="R58" s="1003"/>
      <c r="S58" s="29">
        <f>SUM(S51:S57)</f>
        <v>2520</v>
      </c>
      <c r="T58" s="29">
        <f>SUM(T51:T57)</f>
        <v>0</v>
      </c>
      <c r="U58" s="951"/>
      <c r="V58" s="952"/>
      <c r="W58" s="952"/>
      <c r="X58" s="952"/>
      <c r="Y58" s="952"/>
      <c r="Z58" s="952"/>
      <c r="AA58" s="953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942" t="s">
        <v>1260</v>
      </c>
      <c r="P59" s="948" t="s">
        <v>1247</v>
      </c>
      <c r="Q59" s="949"/>
      <c r="R59" s="950"/>
      <c r="S59" s="26">
        <v>480</v>
      </c>
      <c r="T59" s="25"/>
      <c r="U59" s="954" t="s">
        <v>1243</v>
      </c>
      <c r="V59" s="955"/>
      <c r="W59" s="955"/>
      <c r="X59" s="955"/>
      <c r="Y59" s="955"/>
      <c r="Z59" s="955"/>
      <c r="AA59" s="956"/>
    </row>
    <row r="60" spans="1:27" ht="12.75" customHeight="1">
      <c r="A60" s="939" t="s">
        <v>1763</v>
      </c>
      <c r="B60" s="940"/>
      <c r="C60" s="940"/>
      <c r="D60" s="941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943"/>
      <c r="P60" s="933" t="s">
        <v>1248</v>
      </c>
      <c r="Q60" s="934"/>
      <c r="R60" s="935"/>
      <c r="S60" s="25">
        <v>430</v>
      </c>
      <c r="T60" s="25"/>
      <c r="U60" s="960" t="s">
        <v>1244</v>
      </c>
      <c r="V60" s="961"/>
      <c r="W60" s="961"/>
      <c r="X60" s="961"/>
      <c r="Y60" s="961"/>
      <c r="Z60" s="961"/>
      <c r="AA60" s="962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943"/>
      <c r="P61" s="933" t="s">
        <v>1249</v>
      </c>
      <c r="Q61" s="934"/>
      <c r="R61" s="935"/>
      <c r="S61" s="25">
        <v>460</v>
      </c>
      <c r="T61" s="25"/>
      <c r="U61" s="960" t="s">
        <v>1245</v>
      </c>
      <c r="V61" s="961"/>
      <c r="W61" s="961"/>
      <c r="X61" s="961"/>
      <c r="Y61" s="961"/>
      <c r="Z61" s="961"/>
      <c r="AA61" s="962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943"/>
      <c r="P62" s="933" t="s">
        <v>1250</v>
      </c>
      <c r="Q62" s="934"/>
      <c r="R62" s="935"/>
      <c r="S62" s="25">
        <v>480</v>
      </c>
      <c r="T62" s="25"/>
      <c r="U62" s="960" t="s">
        <v>1246</v>
      </c>
      <c r="V62" s="961"/>
      <c r="W62" s="961"/>
      <c r="X62" s="961"/>
      <c r="Y62" s="961"/>
      <c r="Z62" s="961"/>
      <c r="AA62" s="962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944"/>
      <c r="P63" s="945" t="s">
        <v>10</v>
      </c>
      <c r="Q63" s="946"/>
      <c r="R63" s="947"/>
      <c r="S63" s="29">
        <f>SUM(S59:S62)</f>
        <v>1850</v>
      </c>
      <c r="T63" s="29">
        <f>SUM(T59:T62)</f>
        <v>0</v>
      </c>
      <c r="U63" s="951"/>
      <c r="V63" s="952"/>
      <c r="W63" s="952"/>
      <c r="X63" s="952"/>
      <c r="Y63" s="952"/>
      <c r="Z63" s="952"/>
      <c r="AA63" s="953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929" t="s">
        <v>28</v>
      </c>
      <c r="B66" s="929"/>
      <c r="C66" s="929"/>
      <c r="D66" s="929"/>
      <c r="E66" s="929"/>
      <c r="F66" s="929"/>
      <c r="G66" s="929"/>
      <c r="H66" s="929"/>
      <c r="I66" s="929"/>
      <c r="J66" s="929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29"/>
      <c r="Y66" s="929"/>
      <c r="Z66" s="929"/>
      <c r="AA66" s="929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963" t="s">
        <v>1261</v>
      </c>
      <c r="B1" s="964"/>
      <c r="C1" s="964"/>
      <c r="D1" s="980" t="s">
        <v>45</v>
      </c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74" t="str">
        <f>集計表!AB1</f>
        <v>2025/5</v>
      </c>
      <c r="Z1" s="975"/>
      <c r="AA1" s="976"/>
    </row>
    <row r="2" spans="1:27" ht="18.75" customHeight="1">
      <c r="A2" s="965" t="s">
        <v>56</v>
      </c>
      <c r="B2" s="966"/>
      <c r="C2" s="967"/>
      <c r="D2" s="973">
        <v>2020</v>
      </c>
      <c r="E2" s="973"/>
      <c r="F2" s="988">
        <f>集計表!F2</f>
        <v>45777</v>
      </c>
      <c r="G2" s="988"/>
      <c r="H2" s="2" t="s">
        <v>1561</v>
      </c>
      <c r="I2" s="2" t="s">
        <v>13</v>
      </c>
      <c r="J2" s="982">
        <f>集計表!L2</f>
        <v>45779</v>
      </c>
      <c r="K2" s="983"/>
      <c r="L2" s="983"/>
      <c r="M2" s="983"/>
      <c r="N2" s="3" t="s">
        <v>57</v>
      </c>
      <c r="O2" s="4" t="s">
        <v>14</v>
      </c>
      <c r="P2" s="984">
        <f>集計表!R2</f>
        <v>45780</v>
      </c>
      <c r="Q2" s="984"/>
      <c r="R2" s="5" t="s">
        <v>18</v>
      </c>
      <c r="S2" s="6" t="s">
        <v>19</v>
      </c>
      <c r="T2" s="34" t="s">
        <v>20</v>
      </c>
      <c r="U2" s="977">
        <f>申込書!C9</f>
        <v>0</v>
      </c>
      <c r="V2" s="977"/>
      <c r="W2" s="977"/>
      <c r="X2" s="977"/>
      <c r="Y2" s="977"/>
      <c r="Z2" s="977"/>
      <c r="AA2" s="978"/>
    </row>
    <row r="3" spans="1:27" ht="18.75" customHeight="1">
      <c r="A3" s="968" t="s">
        <v>54</v>
      </c>
      <c r="B3" s="969"/>
      <c r="C3" s="970"/>
      <c r="D3" s="985">
        <f>集計表!D3</f>
        <v>0</v>
      </c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7"/>
      <c r="T3" s="34" t="s">
        <v>59</v>
      </c>
      <c r="U3" s="989">
        <f>集計表!N97</f>
        <v>0</v>
      </c>
      <c r="V3" s="989"/>
      <c r="W3" s="989"/>
      <c r="X3" s="989"/>
      <c r="Y3" s="989"/>
      <c r="Z3" s="989"/>
      <c r="AA3" s="8" t="s">
        <v>60</v>
      </c>
    </row>
    <row r="4" spans="1:27" ht="18.75" customHeight="1">
      <c r="A4" s="7" t="s">
        <v>1803</v>
      </c>
      <c r="U4" s="952" t="s">
        <v>6</v>
      </c>
      <c r="V4" s="952"/>
      <c r="W4" s="12" t="s">
        <v>21</v>
      </c>
      <c r="X4" s="979">
        <f>T66</f>
        <v>0</v>
      </c>
      <c r="Y4" s="952"/>
      <c r="Z4" s="952"/>
      <c r="AA4" s="7" t="s">
        <v>22</v>
      </c>
    </row>
    <row r="5" spans="1:27" ht="12.75" customHeight="1">
      <c r="A5" s="13"/>
      <c r="B5" s="971" t="s">
        <v>23</v>
      </c>
      <c r="C5" s="972"/>
      <c r="D5" s="972"/>
      <c r="E5" s="30" t="s">
        <v>7</v>
      </c>
      <c r="F5" s="31" t="s">
        <v>8</v>
      </c>
      <c r="G5" s="972" t="s">
        <v>24</v>
      </c>
      <c r="H5" s="972"/>
      <c r="I5" s="972"/>
      <c r="J5" s="972"/>
      <c r="K5" s="972"/>
      <c r="L5" s="972"/>
      <c r="M5" s="990"/>
      <c r="O5" s="13"/>
      <c r="P5" s="971" t="s">
        <v>23</v>
      </c>
      <c r="Q5" s="972"/>
      <c r="R5" s="972"/>
      <c r="S5" s="30" t="s">
        <v>7</v>
      </c>
      <c r="T5" s="31" t="s">
        <v>8</v>
      </c>
      <c r="U5" s="972" t="s">
        <v>24</v>
      </c>
      <c r="V5" s="972"/>
      <c r="W5" s="972"/>
      <c r="X5" s="972"/>
      <c r="Y5" s="972"/>
      <c r="Z5" s="972"/>
      <c r="AA5" s="990"/>
    </row>
    <row r="6" spans="1:27" ht="12.75" customHeight="1">
      <c r="A6" s="942" t="s">
        <v>1479</v>
      </c>
      <c r="B6" s="948" t="s">
        <v>1270</v>
      </c>
      <c r="C6" s="949"/>
      <c r="D6" s="950"/>
      <c r="E6" s="26">
        <v>420</v>
      </c>
      <c r="F6" s="25"/>
      <c r="G6" s="1018" t="s">
        <v>1263</v>
      </c>
      <c r="H6" s="1019"/>
      <c r="I6" s="1019"/>
      <c r="J6" s="1019"/>
      <c r="K6" s="1019"/>
      <c r="L6" s="1019"/>
      <c r="M6" s="1020"/>
      <c r="O6" s="942" t="s">
        <v>1485</v>
      </c>
      <c r="P6" s="948" t="s">
        <v>1384</v>
      </c>
      <c r="Q6" s="949"/>
      <c r="R6" s="950"/>
      <c r="S6" s="26">
        <v>770</v>
      </c>
      <c r="T6" s="25"/>
      <c r="U6" s="994" t="s">
        <v>1371</v>
      </c>
      <c r="V6" s="995"/>
      <c r="W6" s="995"/>
      <c r="X6" s="995"/>
      <c r="Y6" s="995"/>
      <c r="Z6" s="995"/>
      <c r="AA6" s="996"/>
    </row>
    <row r="7" spans="1:27" ht="12.75" customHeight="1">
      <c r="A7" s="943"/>
      <c r="B7" s="933" t="s">
        <v>1271</v>
      </c>
      <c r="C7" s="934"/>
      <c r="D7" s="935"/>
      <c r="E7" s="35">
        <v>340</v>
      </c>
      <c r="F7" s="25"/>
      <c r="G7" s="1009" t="s">
        <v>1264</v>
      </c>
      <c r="H7" s="1010"/>
      <c r="I7" s="1010"/>
      <c r="J7" s="1010"/>
      <c r="K7" s="1010"/>
      <c r="L7" s="1010"/>
      <c r="M7" s="1011"/>
      <c r="O7" s="943"/>
      <c r="P7" s="933" t="s">
        <v>1385</v>
      </c>
      <c r="Q7" s="934"/>
      <c r="R7" s="935"/>
      <c r="S7" s="25">
        <v>230</v>
      </c>
      <c r="T7" s="25"/>
      <c r="U7" s="991" t="s">
        <v>1372</v>
      </c>
      <c r="V7" s="992"/>
      <c r="W7" s="992"/>
      <c r="X7" s="992"/>
      <c r="Y7" s="992"/>
      <c r="Z7" s="992"/>
      <c r="AA7" s="993"/>
    </row>
    <row r="8" spans="1:27" ht="12.75" customHeight="1">
      <c r="A8" s="943"/>
      <c r="B8" s="933" t="s">
        <v>1272</v>
      </c>
      <c r="C8" s="934"/>
      <c r="D8" s="935"/>
      <c r="E8" s="35">
        <v>360</v>
      </c>
      <c r="F8" s="25"/>
      <c r="G8" s="1009" t="s">
        <v>1265</v>
      </c>
      <c r="H8" s="1010"/>
      <c r="I8" s="1010"/>
      <c r="J8" s="1010"/>
      <c r="K8" s="1010"/>
      <c r="L8" s="1010"/>
      <c r="M8" s="1011"/>
      <c r="O8" s="943"/>
      <c r="P8" s="933" t="s">
        <v>1386</v>
      </c>
      <c r="Q8" s="934"/>
      <c r="R8" s="935"/>
      <c r="S8" s="25">
        <v>290</v>
      </c>
      <c r="T8" s="25"/>
      <c r="U8" s="991" t="s">
        <v>1373</v>
      </c>
      <c r="V8" s="992"/>
      <c r="W8" s="992"/>
      <c r="X8" s="992"/>
      <c r="Y8" s="992"/>
      <c r="Z8" s="992"/>
      <c r="AA8" s="993"/>
    </row>
    <row r="9" spans="1:27" ht="12.75" customHeight="1">
      <c r="A9" s="943"/>
      <c r="B9" s="933" t="s">
        <v>1273</v>
      </c>
      <c r="C9" s="934"/>
      <c r="D9" s="935"/>
      <c r="E9" s="35">
        <v>760</v>
      </c>
      <c r="F9" s="25"/>
      <c r="G9" s="1009" t="s">
        <v>1266</v>
      </c>
      <c r="H9" s="1010"/>
      <c r="I9" s="1010"/>
      <c r="J9" s="1010"/>
      <c r="K9" s="1010"/>
      <c r="L9" s="1010"/>
      <c r="M9" s="1011"/>
      <c r="O9" s="943"/>
      <c r="P9" s="933" t="s">
        <v>1387</v>
      </c>
      <c r="Q9" s="934"/>
      <c r="R9" s="935"/>
      <c r="S9" s="25">
        <v>520</v>
      </c>
      <c r="T9" s="25"/>
      <c r="U9" s="991" t="s">
        <v>1374</v>
      </c>
      <c r="V9" s="992"/>
      <c r="W9" s="992"/>
      <c r="X9" s="992"/>
      <c r="Y9" s="992"/>
      <c r="Z9" s="992"/>
      <c r="AA9" s="993"/>
    </row>
    <row r="10" spans="1:27" ht="12.75" customHeight="1">
      <c r="A10" s="943"/>
      <c r="B10" s="933" t="s">
        <v>1274</v>
      </c>
      <c r="C10" s="934"/>
      <c r="D10" s="935"/>
      <c r="E10" s="25">
        <v>600</v>
      </c>
      <c r="F10" s="25"/>
      <c r="G10" s="1009" t="s">
        <v>1267</v>
      </c>
      <c r="H10" s="1010"/>
      <c r="I10" s="1010"/>
      <c r="J10" s="1010"/>
      <c r="K10" s="1010"/>
      <c r="L10" s="1010"/>
      <c r="M10" s="1011"/>
      <c r="O10" s="943"/>
      <c r="P10" s="933" t="s">
        <v>1388</v>
      </c>
      <c r="Q10" s="934"/>
      <c r="R10" s="935"/>
      <c r="S10" s="25">
        <v>550</v>
      </c>
      <c r="T10" s="25"/>
      <c r="U10" s="991" t="s">
        <v>1375</v>
      </c>
      <c r="V10" s="992"/>
      <c r="W10" s="992"/>
      <c r="X10" s="992"/>
      <c r="Y10" s="992"/>
      <c r="Z10" s="992"/>
      <c r="AA10" s="993"/>
    </row>
    <row r="11" spans="1:27" ht="12.75" customHeight="1">
      <c r="A11" s="943"/>
      <c r="B11" s="933" t="s">
        <v>1275</v>
      </c>
      <c r="C11" s="934"/>
      <c r="D11" s="935"/>
      <c r="E11" s="25">
        <v>780</v>
      </c>
      <c r="F11" s="25"/>
      <c r="G11" s="1009" t="s">
        <v>1268</v>
      </c>
      <c r="H11" s="1010"/>
      <c r="I11" s="1010"/>
      <c r="J11" s="1010"/>
      <c r="K11" s="1010"/>
      <c r="L11" s="1010"/>
      <c r="M11" s="1011"/>
      <c r="O11" s="943"/>
      <c r="P11" s="933" t="s">
        <v>1389</v>
      </c>
      <c r="Q11" s="934"/>
      <c r="R11" s="935"/>
      <c r="S11" s="25">
        <v>400</v>
      </c>
      <c r="T11" s="25"/>
      <c r="U11" s="991" t="s">
        <v>1376</v>
      </c>
      <c r="V11" s="992"/>
      <c r="W11" s="992"/>
      <c r="X11" s="992"/>
      <c r="Y11" s="992"/>
      <c r="Z11" s="992"/>
      <c r="AA11" s="993"/>
    </row>
    <row r="12" spans="1:27" ht="12.75" customHeight="1">
      <c r="A12" s="943"/>
      <c r="B12" s="957" t="s">
        <v>1276</v>
      </c>
      <c r="C12" s="958"/>
      <c r="D12" s="959"/>
      <c r="E12" s="25">
        <v>660</v>
      </c>
      <c r="F12" s="25"/>
      <c r="G12" s="1012" t="s">
        <v>1269</v>
      </c>
      <c r="H12" s="1013"/>
      <c r="I12" s="1013"/>
      <c r="J12" s="1013"/>
      <c r="K12" s="1013"/>
      <c r="L12" s="1013"/>
      <c r="M12" s="1014"/>
      <c r="O12" s="943"/>
      <c r="P12" s="933" t="s">
        <v>1390</v>
      </c>
      <c r="Q12" s="934"/>
      <c r="R12" s="935"/>
      <c r="S12" s="25">
        <v>300</v>
      </c>
      <c r="T12" s="25"/>
      <c r="U12" s="991" t="s">
        <v>1377</v>
      </c>
      <c r="V12" s="992"/>
      <c r="W12" s="992"/>
      <c r="X12" s="992"/>
      <c r="Y12" s="992"/>
      <c r="Z12" s="992"/>
      <c r="AA12" s="993"/>
    </row>
    <row r="13" spans="1:27" ht="12.75" customHeight="1">
      <c r="A13" s="944"/>
      <c r="B13" s="1021" t="s">
        <v>9</v>
      </c>
      <c r="C13" s="1021"/>
      <c r="D13" s="1022"/>
      <c r="E13" s="29">
        <f>SUM(E6:E12)</f>
        <v>3920</v>
      </c>
      <c r="F13" s="29">
        <f>SUM(F6:F12)</f>
        <v>0</v>
      </c>
      <c r="G13" s="951"/>
      <c r="H13" s="952"/>
      <c r="I13" s="952"/>
      <c r="J13" s="952"/>
      <c r="K13" s="952"/>
      <c r="L13" s="952"/>
      <c r="M13" s="953"/>
      <c r="O13" s="943"/>
      <c r="P13" s="933" t="s">
        <v>1391</v>
      </c>
      <c r="Q13" s="934"/>
      <c r="R13" s="935"/>
      <c r="S13" s="25">
        <v>240</v>
      </c>
      <c r="T13" s="25"/>
      <c r="U13" s="991" t="s">
        <v>1378</v>
      </c>
      <c r="V13" s="992"/>
      <c r="W13" s="992"/>
      <c r="X13" s="992"/>
      <c r="Y13" s="992"/>
      <c r="Z13" s="992"/>
      <c r="AA13" s="993"/>
    </row>
    <row r="14" spans="1:27" ht="12.75" customHeight="1">
      <c r="A14" s="942" t="s">
        <v>1480</v>
      </c>
      <c r="B14" s="948" t="s">
        <v>1285</v>
      </c>
      <c r="C14" s="949"/>
      <c r="D14" s="950"/>
      <c r="E14" s="26">
        <v>490</v>
      </c>
      <c r="F14" s="25"/>
      <c r="G14" s="994" t="s">
        <v>1277</v>
      </c>
      <c r="H14" s="995"/>
      <c r="I14" s="995"/>
      <c r="J14" s="995"/>
      <c r="K14" s="995"/>
      <c r="L14" s="995"/>
      <c r="M14" s="996"/>
      <c r="O14" s="943"/>
      <c r="P14" s="933" t="s">
        <v>1392</v>
      </c>
      <c r="Q14" s="934"/>
      <c r="R14" s="935"/>
      <c r="S14" s="25">
        <v>460</v>
      </c>
      <c r="T14" s="25"/>
      <c r="U14" s="991" t="s">
        <v>1379</v>
      </c>
      <c r="V14" s="992"/>
      <c r="W14" s="992"/>
      <c r="X14" s="992"/>
      <c r="Y14" s="992"/>
      <c r="Z14" s="992"/>
      <c r="AA14" s="993"/>
    </row>
    <row r="15" spans="1:27" ht="12.75" customHeight="1">
      <c r="A15" s="943"/>
      <c r="B15" s="933" t="s">
        <v>1286</v>
      </c>
      <c r="C15" s="934"/>
      <c r="D15" s="935"/>
      <c r="E15" s="25">
        <v>610</v>
      </c>
      <c r="F15" s="25"/>
      <c r="G15" s="991" t="s">
        <v>1278</v>
      </c>
      <c r="H15" s="992"/>
      <c r="I15" s="992"/>
      <c r="J15" s="992"/>
      <c r="K15" s="992"/>
      <c r="L15" s="992"/>
      <c r="M15" s="993"/>
      <c r="O15" s="943"/>
      <c r="P15" s="933" t="s">
        <v>1393</v>
      </c>
      <c r="Q15" s="934"/>
      <c r="R15" s="935"/>
      <c r="S15" s="25">
        <v>360</v>
      </c>
      <c r="T15" s="25"/>
      <c r="U15" s="991" t="s">
        <v>1380</v>
      </c>
      <c r="V15" s="992"/>
      <c r="W15" s="992"/>
      <c r="X15" s="992"/>
      <c r="Y15" s="992"/>
      <c r="Z15" s="992"/>
      <c r="AA15" s="993"/>
    </row>
    <row r="16" spans="1:27" ht="12.75" customHeight="1">
      <c r="A16" s="943"/>
      <c r="B16" s="933" t="s">
        <v>1287</v>
      </c>
      <c r="C16" s="934"/>
      <c r="D16" s="935"/>
      <c r="E16" s="25">
        <v>500</v>
      </c>
      <c r="F16" s="25"/>
      <c r="G16" s="991" t="s">
        <v>1279</v>
      </c>
      <c r="H16" s="992"/>
      <c r="I16" s="992"/>
      <c r="J16" s="992"/>
      <c r="K16" s="992"/>
      <c r="L16" s="992"/>
      <c r="M16" s="993"/>
      <c r="O16" s="943"/>
      <c r="P16" s="933" t="s">
        <v>1394</v>
      </c>
      <c r="Q16" s="934"/>
      <c r="R16" s="935"/>
      <c r="S16" s="25">
        <v>820</v>
      </c>
      <c r="T16" s="25"/>
      <c r="U16" s="991" t="s">
        <v>1381</v>
      </c>
      <c r="V16" s="992"/>
      <c r="W16" s="992"/>
      <c r="X16" s="992"/>
      <c r="Y16" s="992"/>
      <c r="Z16" s="992"/>
      <c r="AA16" s="993"/>
    </row>
    <row r="17" spans="1:27" ht="12.75" customHeight="1">
      <c r="A17" s="943"/>
      <c r="B17" s="933" t="s">
        <v>1288</v>
      </c>
      <c r="C17" s="934"/>
      <c r="D17" s="935"/>
      <c r="E17" s="25">
        <v>140</v>
      </c>
      <c r="F17" s="25"/>
      <c r="G17" s="991" t="s">
        <v>1280</v>
      </c>
      <c r="H17" s="992"/>
      <c r="I17" s="992"/>
      <c r="J17" s="992"/>
      <c r="K17" s="992"/>
      <c r="L17" s="992"/>
      <c r="M17" s="993"/>
      <c r="O17" s="943"/>
      <c r="P17" s="933" t="s">
        <v>1395</v>
      </c>
      <c r="Q17" s="934"/>
      <c r="R17" s="935"/>
      <c r="S17" s="25">
        <v>310</v>
      </c>
      <c r="T17" s="25"/>
      <c r="U17" s="991" t="s">
        <v>1382</v>
      </c>
      <c r="V17" s="992"/>
      <c r="W17" s="992"/>
      <c r="X17" s="992"/>
      <c r="Y17" s="992"/>
      <c r="Z17" s="992"/>
      <c r="AA17" s="993"/>
    </row>
    <row r="18" spans="1:27" ht="12.75" customHeight="1">
      <c r="A18" s="943"/>
      <c r="B18" s="933" t="s">
        <v>1289</v>
      </c>
      <c r="C18" s="934"/>
      <c r="D18" s="935"/>
      <c r="E18" s="25">
        <v>520</v>
      </c>
      <c r="F18" s="25"/>
      <c r="G18" s="991" t="s">
        <v>1281</v>
      </c>
      <c r="H18" s="992"/>
      <c r="I18" s="992"/>
      <c r="J18" s="992"/>
      <c r="K18" s="992"/>
      <c r="L18" s="992"/>
      <c r="M18" s="993"/>
      <c r="O18" s="943"/>
      <c r="P18" s="957" t="s">
        <v>1396</v>
      </c>
      <c r="Q18" s="958"/>
      <c r="R18" s="959"/>
      <c r="S18" s="25">
        <v>180</v>
      </c>
      <c r="T18" s="25"/>
      <c r="U18" s="997" t="s">
        <v>1383</v>
      </c>
      <c r="V18" s="998"/>
      <c r="W18" s="998"/>
      <c r="X18" s="998"/>
      <c r="Y18" s="998"/>
      <c r="Z18" s="998"/>
      <c r="AA18" s="999"/>
    </row>
    <row r="19" spans="1:27" ht="12.75" customHeight="1">
      <c r="A19" s="943"/>
      <c r="B19" s="933" t="s">
        <v>1290</v>
      </c>
      <c r="C19" s="934"/>
      <c r="D19" s="935"/>
      <c r="E19" s="25">
        <v>570</v>
      </c>
      <c r="F19" s="25"/>
      <c r="G19" s="991" t="s">
        <v>1282</v>
      </c>
      <c r="H19" s="992"/>
      <c r="I19" s="992"/>
      <c r="J19" s="992"/>
      <c r="K19" s="992"/>
      <c r="L19" s="992"/>
      <c r="M19" s="993"/>
      <c r="O19" s="944"/>
      <c r="P19" s="945" t="s">
        <v>10</v>
      </c>
      <c r="Q19" s="946"/>
      <c r="R19" s="947"/>
      <c r="S19" s="29">
        <f>SUM(S6:S18)</f>
        <v>5430</v>
      </c>
      <c r="T19" s="29">
        <f>SUM(T6:T18)</f>
        <v>0</v>
      </c>
      <c r="U19" s="951"/>
      <c r="V19" s="952"/>
      <c r="W19" s="952"/>
      <c r="X19" s="952"/>
      <c r="Y19" s="952"/>
      <c r="Z19" s="952"/>
      <c r="AA19" s="953"/>
    </row>
    <row r="20" spans="1:27" ht="12.75" customHeight="1">
      <c r="A20" s="943"/>
      <c r="B20" s="933" t="s">
        <v>1291</v>
      </c>
      <c r="C20" s="934"/>
      <c r="D20" s="935"/>
      <c r="E20" s="25">
        <v>370</v>
      </c>
      <c r="F20" s="25"/>
      <c r="G20" s="991" t="s">
        <v>1283</v>
      </c>
      <c r="H20" s="992"/>
      <c r="I20" s="992"/>
      <c r="J20" s="992"/>
      <c r="K20" s="992"/>
      <c r="L20" s="992"/>
      <c r="M20" s="993"/>
      <c r="O20" s="942" t="s">
        <v>1486</v>
      </c>
      <c r="P20" s="948" t="s">
        <v>1407</v>
      </c>
      <c r="Q20" s="949"/>
      <c r="R20" s="950"/>
      <c r="S20" s="26">
        <v>310</v>
      </c>
      <c r="T20" s="25"/>
      <c r="U20" s="994" t="s">
        <v>1397</v>
      </c>
      <c r="V20" s="995"/>
      <c r="W20" s="995"/>
      <c r="X20" s="995"/>
      <c r="Y20" s="995"/>
      <c r="Z20" s="995"/>
      <c r="AA20" s="996"/>
    </row>
    <row r="21" spans="1:27" ht="12.75" customHeight="1">
      <c r="A21" s="943"/>
      <c r="B21" s="957" t="s">
        <v>1292</v>
      </c>
      <c r="C21" s="958"/>
      <c r="D21" s="959"/>
      <c r="E21" s="25">
        <v>510</v>
      </c>
      <c r="F21" s="25"/>
      <c r="G21" s="997" t="s">
        <v>1284</v>
      </c>
      <c r="H21" s="998"/>
      <c r="I21" s="998"/>
      <c r="J21" s="998"/>
      <c r="K21" s="998"/>
      <c r="L21" s="998"/>
      <c r="M21" s="999"/>
      <c r="O21" s="943"/>
      <c r="P21" s="933" t="s">
        <v>1408</v>
      </c>
      <c r="Q21" s="934"/>
      <c r="R21" s="935"/>
      <c r="S21" s="35">
        <v>460</v>
      </c>
      <c r="T21" s="25"/>
      <c r="U21" s="991" t="s">
        <v>1398</v>
      </c>
      <c r="V21" s="992"/>
      <c r="W21" s="992"/>
      <c r="X21" s="992"/>
      <c r="Y21" s="992"/>
      <c r="Z21" s="992"/>
      <c r="AA21" s="993"/>
    </row>
    <row r="22" spans="1:27" ht="12.75" customHeight="1">
      <c r="A22" s="944"/>
      <c r="B22" s="945" t="s">
        <v>10</v>
      </c>
      <c r="C22" s="946"/>
      <c r="D22" s="1003"/>
      <c r="E22" s="29">
        <f>SUM(E14:E21)</f>
        <v>3710</v>
      </c>
      <c r="F22" s="29">
        <f>SUM(F14:F21)</f>
        <v>0</v>
      </c>
      <c r="G22" s="951"/>
      <c r="H22" s="952"/>
      <c r="I22" s="952"/>
      <c r="J22" s="952"/>
      <c r="K22" s="952"/>
      <c r="L22" s="952"/>
      <c r="M22" s="953"/>
      <c r="O22" s="943"/>
      <c r="P22" s="933" t="s">
        <v>1409</v>
      </c>
      <c r="Q22" s="934"/>
      <c r="R22" s="935"/>
      <c r="S22" s="25">
        <v>510</v>
      </c>
      <c r="T22" s="25"/>
      <c r="U22" s="991" t="s">
        <v>1399</v>
      </c>
      <c r="V22" s="992"/>
      <c r="W22" s="992"/>
      <c r="X22" s="992"/>
      <c r="Y22" s="992"/>
      <c r="Z22" s="992"/>
      <c r="AA22" s="993"/>
    </row>
    <row r="23" spans="1:27" ht="12.75" customHeight="1">
      <c r="A23" s="942" t="s">
        <v>1481</v>
      </c>
      <c r="B23" s="948" t="s">
        <v>1307</v>
      </c>
      <c r="C23" s="949"/>
      <c r="D23" s="950"/>
      <c r="E23" s="26">
        <v>450</v>
      </c>
      <c r="F23" s="25"/>
      <c r="G23" s="954" t="s">
        <v>1293</v>
      </c>
      <c r="H23" s="955"/>
      <c r="I23" s="955"/>
      <c r="J23" s="955"/>
      <c r="K23" s="955"/>
      <c r="L23" s="955"/>
      <c r="M23" s="956"/>
      <c r="O23" s="943"/>
      <c r="P23" s="933" t="s">
        <v>1410</v>
      </c>
      <c r="Q23" s="934"/>
      <c r="R23" s="935"/>
      <c r="S23" s="25">
        <v>490</v>
      </c>
      <c r="T23" s="25"/>
      <c r="U23" s="991" t="s">
        <v>1400</v>
      </c>
      <c r="V23" s="992"/>
      <c r="W23" s="992"/>
      <c r="X23" s="992"/>
      <c r="Y23" s="992"/>
      <c r="Z23" s="992"/>
      <c r="AA23" s="993"/>
    </row>
    <row r="24" spans="1:27" ht="12.75" customHeight="1">
      <c r="A24" s="943"/>
      <c r="B24" s="933" t="s">
        <v>1308</v>
      </c>
      <c r="C24" s="934"/>
      <c r="D24" s="935"/>
      <c r="E24" s="25">
        <v>300</v>
      </c>
      <c r="F24" s="25"/>
      <c r="G24" s="960" t="s">
        <v>1294</v>
      </c>
      <c r="H24" s="961"/>
      <c r="I24" s="961"/>
      <c r="J24" s="961"/>
      <c r="K24" s="961"/>
      <c r="L24" s="961"/>
      <c r="M24" s="962"/>
      <c r="O24" s="943"/>
      <c r="P24" s="933" t="s">
        <v>1411</v>
      </c>
      <c r="Q24" s="934"/>
      <c r="R24" s="935"/>
      <c r="S24" s="25">
        <v>350</v>
      </c>
      <c r="T24" s="25"/>
      <c r="U24" s="991" t="s">
        <v>1401</v>
      </c>
      <c r="V24" s="992"/>
      <c r="W24" s="992"/>
      <c r="X24" s="992"/>
      <c r="Y24" s="992"/>
      <c r="Z24" s="992"/>
      <c r="AA24" s="993"/>
    </row>
    <row r="25" spans="1:27" ht="12.75" customHeight="1">
      <c r="A25" s="943"/>
      <c r="B25" s="933" t="s">
        <v>1309</v>
      </c>
      <c r="C25" s="934"/>
      <c r="D25" s="935"/>
      <c r="E25" s="25">
        <v>680</v>
      </c>
      <c r="F25" s="25"/>
      <c r="G25" s="960" t="s">
        <v>1295</v>
      </c>
      <c r="H25" s="961"/>
      <c r="I25" s="961"/>
      <c r="J25" s="961"/>
      <c r="K25" s="961"/>
      <c r="L25" s="961"/>
      <c r="M25" s="962"/>
      <c r="O25" s="943"/>
      <c r="P25" s="933" t="s">
        <v>1412</v>
      </c>
      <c r="Q25" s="934"/>
      <c r="R25" s="935"/>
      <c r="S25" s="25">
        <v>470</v>
      </c>
      <c r="T25" s="25"/>
      <c r="U25" s="991" t="s">
        <v>1402</v>
      </c>
      <c r="V25" s="992"/>
      <c r="W25" s="992"/>
      <c r="X25" s="992"/>
      <c r="Y25" s="992"/>
      <c r="Z25" s="992"/>
      <c r="AA25" s="993"/>
    </row>
    <row r="26" spans="1:27" ht="12.75" customHeight="1">
      <c r="A26" s="943"/>
      <c r="B26" s="933" t="s">
        <v>1310</v>
      </c>
      <c r="C26" s="934"/>
      <c r="D26" s="935"/>
      <c r="E26" s="25">
        <v>120</v>
      </c>
      <c r="F26" s="25"/>
      <c r="G26" s="960" t="s">
        <v>1296</v>
      </c>
      <c r="H26" s="961"/>
      <c r="I26" s="961"/>
      <c r="J26" s="961"/>
      <c r="K26" s="961"/>
      <c r="L26" s="961"/>
      <c r="M26" s="962"/>
      <c r="O26" s="943"/>
      <c r="P26" s="933" t="s">
        <v>1413</v>
      </c>
      <c r="Q26" s="934"/>
      <c r="R26" s="935"/>
      <c r="S26" s="25">
        <v>350</v>
      </c>
      <c r="T26" s="25"/>
      <c r="U26" s="991" t="s">
        <v>1403</v>
      </c>
      <c r="V26" s="992"/>
      <c r="W26" s="992"/>
      <c r="X26" s="992"/>
      <c r="Y26" s="992"/>
      <c r="Z26" s="992"/>
      <c r="AA26" s="993"/>
    </row>
    <row r="27" spans="1:27" ht="12.75" customHeight="1">
      <c r="A27" s="943"/>
      <c r="B27" s="933" t="s">
        <v>1311</v>
      </c>
      <c r="C27" s="934"/>
      <c r="D27" s="935"/>
      <c r="E27" s="25">
        <v>320</v>
      </c>
      <c r="F27" s="25"/>
      <c r="G27" s="960" t="s">
        <v>1297</v>
      </c>
      <c r="H27" s="961"/>
      <c r="I27" s="961"/>
      <c r="J27" s="961"/>
      <c r="K27" s="961"/>
      <c r="L27" s="961"/>
      <c r="M27" s="962"/>
      <c r="O27" s="943"/>
      <c r="P27" s="933" t="s">
        <v>1414</v>
      </c>
      <c r="Q27" s="934"/>
      <c r="R27" s="935"/>
      <c r="S27" s="25">
        <v>490</v>
      </c>
      <c r="T27" s="25"/>
      <c r="U27" s="991" t="s">
        <v>1404</v>
      </c>
      <c r="V27" s="992"/>
      <c r="W27" s="992"/>
      <c r="X27" s="992"/>
      <c r="Y27" s="992"/>
      <c r="Z27" s="992"/>
      <c r="AA27" s="993"/>
    </row>
    <row r="28" spans="1:27" ht="12.75" customHeight="1">
      <c r="A28" s="943"/>
      <c r="B28" s="933" t="s">
        <v>1312</v>
      </c>
      <c r="C28" s="934"/>
      <c r="D28" s="935"/>
      <c r="E28" s="25">
        <v>450</v>
      </c>
      <c r="F28" s="25"/>
      <c r="G28" s="960" t="s">
        <v>1298</v>
      </c>
      <c r="H28" s="961"/>
      <c r="I28" s="961"/>
      <c r="J28" s="961"/>
      <c r="K28" s="961"/>
      <c r="L28" s="961"/>
      <c r="M28" s="962"/>
      <c r="O28" s="943"/>
      <c r="P28" s="933" t="s">
        <v>1415</v>
      </c>
      <c r="Q28" s="934"/>
      <c r="R28" s="935"/>
      <c r="S28" s="25">
        <v>370</v>
      </c>
      <c r="T28" s="25"/>
      <c r="U28" s="991" t="s">
        <v>1405</v>
      </c>
      <c r="V28" s="992"/>
      <c r="W28" s="992"/>
      <c r="X28" s="992"/>
      <c r="Y28" s="992"/>
      <c r="Z28" s="992"/>
      <c r="AA28" s="993"/>
    </row>
    <row r="29" spans="1:27" ht="12.75" customHeight="1">
      <c r="A29" s="943"/>
      <c r="B29" s="933" t="s">
        <v>1547</v>
      </c>
      <c r="C29" s="934"/>
      <c r="D29" s="935"/>
      <c r="E29" s="25">
        <v>500</v>
      </c>
      <c r="F29" s="25"/>
      <c r="G29" s="960" t="s">
        <v>1299</v>
      </c>
      <c r="H29" s="961"/>
      <c r="I29" s="961"/>
      <c r="J29" s="961"/>
      <c r="K29" s="961"/>
      <c r="L29" s="961"/>
      <c r="M29" s="962"/>
      <c r="O29" s="943"/>
      <c r="P29" s="957" t="s">
        <v>1416</v>
      </c>
      <c r="Q29" s="958"/>
      <c r="R29" s="959"/>
      <c r="S29" s="27">
        <v>500</v>
      </c>
      <c r="T29" s="25"/>
      <c r="U29" s="997" t="s">
        <v>1406</v>
      </c>
      <c r="V29" s="998"/>
      <c r="W29" s="998"/>
      <c r="X29" s="998"/>
      <c r="Y29" s="998"/>
      <c r="Z29" s="998"/>
      <c r="AA29" s="999"/>
    </row>
    <row r="30" spans="1:27" ht="12.75" customHeight="1">
      <c r="A30" s="943"/>
      <c r="B30" s="933" t="s">
        <v>1548</v>
      </c>
      <c r="C30" s="934"/>
      <c r="D30" s="935"/>
      <c r="E30" s="25">
        <v>530</v>
      </c>
      <c r="F30" s="25"/>
      <c r="G30" s="960" t="s">
        <v>1300</v>
      </c>
      <c r="H30" s="961"/>
      <c r="I30" s="961"/>
      <c r="J30" s="961"/>
      <c r="K30" s="961"/>
      <c r="L30" s="961"/>
      <c r="M30" s="962"/>
      <c r="O30" s="944"/>
      <c r="P30" s="945" t="s">
        <v>10</v>
      </c>
      <c r="Q30" s="946"/>
      <c r="R30" s="947"/>
      <c r="S30" s="29">
        <f>SUM(S20:S29)</f>
        <v>4300</v>
      </c>
      <c r="T30" s="29">
        <f>SUM(T20:T29)</f>
        <v>0</v>
      </c>
      <c r="U30" s="951"/>
      <c r="V30" s="952"/>
      <c r="W30" s="952"/>
      <c r="X30" s="952"/>
      <c r="Y30" s="952"/>
      <c r="Z30" s="952"/>
      <c r="AA30" s="953"/>
    </row>
    <row r="31" spans="1:27" ht="12.75" customHeight="1">
      <c r="A31" s="943"/>
      <c r="B31" s="933" t="s">
        <v>1313</v>
      </c>
      <c r="C31" s="934"/>
      <c r="D31" s="935"/>
      <c r="E31" s="25">
        <v>680</v>
      </c>
      <c r="F31" s="25"/>
      <c r="G31" s="960" t="s">
        <v>1301</v>
      </c>
      <c r="H31" s="961"/>
      <c r="I31" s="961"/>
      <c r="J31" s="961"/>
      <c r="K31" s="961"/>
      <c r="L31" s="961"/>
      <c r="M31" s="962"/>
      <c r="O31" s="942" t="s">
        <v>1487</v>
      </c>
      <c r="P31" s="948" t="s">
        <v>1430</v>
      </c>
      <c r="Q31" s="949"/>
      <c r="R31" s="950"/>
      <c r="S31" s="26">
        <v>420</v>
      </c>
      <c r="T31" s="25"/>
      <c r="U31" s="954" t="s">
        <v>1417</v>
      </c>
      <c r="V31" s="955"/>
      <c r="W31" s="955"/>
      <c r="X31" s="955"/>
      <c r="Y31" s="955"/>
      <c r="Z31" s="955"/>
      <c r="AA31" s="956"/>
    </row>
    <row r="32" spans="1:27" ht="12.75" customHeight="1">
      <c r="A32" s="943"/>
      <c r="B32" s="933" t="s">
        <v>1314</v>
      </c>
      <c r="C32" s="934"/>
      <c r="D32" s="935"/>
      <c r="E32" s="25">
        <v>590</v>
      </c>
      <c r="F32" s="25"/>
      <c r="G32" s="960" t="s">
        <v>1302</v>
      </c>
      <c r="H32" s="961"/>
      <c r="I32" s="961"/>
      <c r="J32" s="961"/>
      <c r="K32" s="961"/>
      <c r="L32" s="961"/>
      <c r="M32" s="962"/>
      <c r="O32" s="943"/>
      <c r="P32" s="933" t="s">
        <v>1431</v>
      </c>
      <c r="Q32" s="934"/>
      <c r="R32" s="935"/>
      <c r="S32" s="25">
        <v>320</v>
      </c>
      <c r="T32" s="25"/>
      <c r="U32" s="960" t="s">
        <v>1418</v>
      </c>
      <c r="V32" s="961"/>
      <c r="W32" s="961"/>
      <c r="X32" s="961"/>
      <c r="Y32" s="961"/>
      <c r="Z32" s="961"/>
      <c r="AA32" s="962"/>
    </row>
    <row r="33" spans="1:27" ht="12.75" customHeight="1">
      <c r="A33" s="943"/>
      <c r="B33" s="933" t="s">
        <v>1315</v>
      </c>
      <c r="C33" s="934"/>
      <c r="D33" s="935"/>
      <c r="E33" s="25">
        <v>800</v>
      </c>
      <c r="F33" s="25"/>
      <c r="G33" s="960" t="s">
        <v>1303</v>
      </c>
      <c r="H33" s="961"/>
      <c r="I33" s="961"/>
      <c r="J33" s="961"/>
      <c r="K33" s="961"/>
      <c r="L33" s="961"/>
      <c r="M33" s="962"/>
      <c r="O33" s="943"/>
      <c r="P33" s="933" t="s">
        <v>1432</v>
      </c>
      <c r="Q33" s="934"/>
      <c r="R33" s="935"/>
      <c r="S33" s="25">
        <v>380</v>
      </c>
      <c r="T33" s="25"/>
      <c r="U33" s="960" t="s">
        <v>1419</v>
      </c>
      <c r="V33" s="961"/>
      <c r="W33" s="961"/>
      <c r="X33" s="961"/>
      <c r="Y33" s="961"/>
      <c r="Z33" s="961"/>
      <c r="AA33" s="962"/>
    </row>
    <row r="34" spans="1:27" ht="12.75" customHeight="1">
      <c r="A34" s="943"/>
      <c r="B34" s="933" t="s">
        <v>1316</v>
      </c>
      <c r="C34" s="934"/>
      <c r="D34" s="935"/>
      <c r="E34" s="25">
        <v>550</v>
      </c>
      <c r="F34" s="25"/>
      <c r="G34" s="960" t="s">
        <v>1304</v>
      </c>
      <c r="H34" s="961"/>
      <c r="I34" s="961"/>
      <c r="J34" s="961"/>
      <c r="K34" s="961"/>
      <c r="L34" s="961"/>
      <c r="M34" s="962"/>
      <c r="O34" s="943"/>
      <c r="P34" s="933" t="s">
        <v>1433</v>
      </c>
      <c r="Q34" s="934"/>
      <c r="R34" s="935"/>
      <c r="S34" s="25">
        <v>540</v>
      </c>
      <c r="T34" s="25"/>
      <c r="U34" s="960" t="s">
        <v>1420</v>
      </c>
      <c r="V34" s="961"/>
      <c r="W34" s="961"/>
      <c r="X34" s="961"/>
      <c r="Y34" s="961"/>
      <c r="Z34" s="961"/>
      <c r="AA34" s="962"/>
    </row>
    <row r="35" spans="1:27" ht="12.75" customHeight="1">
      <c r="A35" s="943"/>
      <c r="B35" s="933" t="s">
        <v>1317</v>
      </c>
      <c r="C35" s="934"/>
      <c r="D35" s="935"/>
      <c r="E35" s="25">
        <v>550</v>
      </c>
      <c r="F35" s="25"/>
      <c r="G35" s="960" t="s">
        <v>1305</v>
      </c>
      <c r="H35" s="961"/>
      <c r="I35" s="961"/>
      <c r="J35" s="961"/>
      <c r="K35" s="961"/>
      <c r="L35" s="961"/>
      <c r="M35" s="962"/>
      <c r="O35" s="943"/>
      <c r="P35" s="933" t="s">
        <v>1434</v>
      </c>
      <c r="Q35" s="934"/>
      <c r="R35" s="935"/>
      <c r="S35" s="25">
        <v>290</v>
      </c>
      <c r="T35" s="25"/>
      <c r="U35" s="960" t="s">
        <v>1421</v>
      </c>
      <c r="V35" s="961"/>
      <c r="W35" s="961"/>
      <c r="X35" s="961"/>
      <c r="Y35" s="961"/>
      <c r="Z35" s="961"/>
      <c r="AA35" s="962"/>
    </row>
    <row r="36" spans="1:27" ht="12.75" customHeight="1">
      <c r="A36" s="943"/>
      <c r="B36" s="957" t="s">
        <v>1318</v>
      </c>
      <c r="C36" s="958"/>
      <c r="D36" s="959"/>
      <c r="E36" s="25">
        <v>360</v>
      </c>
      <c r="F36" s="25"/>
      <c r="G36" s="930" t="s">
        <v>1306</v>
      </c>
      <c r="H36" s="931"/>
      <c r="I36" s="931"/>
      <c r="J36" s="931"/>
      <c r="K36" s="931"/>
      <c r="L36" s="931"/>
      <c r="M36" s="932"/>
      <c r="O36" s="943"/>
      <c r="P36" s="933" t="s">
        <v>1435</v>
      </c>
      <c r="Q36" s="934"/>
      <c r="R36" s="935"/>
      <c r="S36" s="25">
        <v>240</v>
      </c>
      <c r="T36" s="25"/>
      <c r="U36" s="960" t="s">
        <v>1422</v>
      </c>
      <c r="V36" s="961"/>
      <c r="W36" s="961"/>
      <c r="X36" s="961"/>
      <c r="Y36" s="961"/>
      <c r="Z36" s="961"/>
      <c r="AA36" s="962"/>
    </row>
    <row r="37" spans="1:27" ht="12.75" customHeight="1">
      <c r="A37" s="944"/>
      <c r="B37" s="945" t="s">
        <v>10</v>
      </c>
      <c r="C37" s="946"/>
      <c r="D37" s="947"/>
      <c r="E37" s="29">
        <f>SUM(E23:E36)</f>
        <v>6880</v>
      </c>
      <c r="F37" s="29">
        <f>SUM(F23:F36)</f>
        <v>0</v>
      </c>
      <c r="G37" s="951"/>
      <c r="H37" s="952"/>
      <c r="I37" s="952"/>
      <c r="J37" s="952"/>
      <c r="K37" s="952"/>
      <c r="L37" s="952"/>
      <c r="M37" s="953"/>
      <c r="O37" s="943"/>
      <c r="P37" s="933" t="s">
        <v>1436</v>
      </c>
      <c r="Q37" s="934"/>
      <c r="R37" s="935"/>
      <c r="S37" s="25">
        <v>350</v>
      </c>
      <c r="T37" s="25"/>
      <c r="U37" s="960" t="s">
        <v>1423</v>
      </c>
      <c r="V37" s="961"/>
      <c r="W37" s="961"/>
      <c r="X37" s="961"/>
      <c r="Y37" s="961"/>
      <c r="Z37" s="961"/>
      <c r="AA37" s="962"/>
    </row>
    <row r="38" spans="1:27" ht="12.75" customHeight="1">
      <c r="A38" s="942" t="s">
        <v>1483</v>
      </c>
      <c r="B38" s="948" t="s">
        <v>1326</v>
      </c>
      <c r="C38" s="949"/>
      <c r="D38" s="950"/>
      <c r="E38" s="26">
        <v>580</v>
      </c>
      <c r="F38" s="25"/>
      <c r="G38" s="994" t="s">
        <v>1319</v>
      </c>
      <c r="H38" s="995"/>
      <c r="I38" s="995"/>
      <c r="J38" s="995"/>
      <c r="K38" s="995"/>
      <c r="L38" s="995"/>
      <c r="M38" s="996"/>
      <c r="O38" s="943"/>
      <c r="P38" s="933" t="s">
        <v>1437</v>
      </c>
      <c r="Q38" s="934"/>
      <c r="R38" s="935"/>
      <c r="S38" s="25">
        <v>200</v>
      </c>
      <c r="T38" s="25"/>
      <c r="U38" s="960" t="s">
        <v>1424</v>
      </c>
      <c r="V38" s="961"/>
      <c r="W38" s="961"/>
      <c r="X38" s="961"/>
      <c r="Y38" s="961"/>
      <c r="Z38" s="961"/>
      <c r="AA38" s="962"/>
    </row>
    <row r="39" spans="1:27" ht="12.75" customHeight="1">
      <c r="A39" s="943"/>
      <c r="B39" s="933" t="s">
        <v>1327</v>
      </c>
      <c r="C39" s="934"/>
      <c r="D39" s="935"/>
      <c r="E39" s="25">
        <v>440</v>
      </c>
      <c r="F39" s="25"/>
      <c r="G39" s="991" t="s">
        <v>1320</v>
      </c>
      <c r="H39" s="992"/>
      <c r="I39" s="992"/>
      <c r="J39" s="992"/>
      <c r="K39" s="992"/>
      <c r="L39" s="992"/>
      <c r="M39" s="993"/>
      <c r="O39" s="943"/>
      <c r="P39" s="933" t="s">
        <v>1438</v>
      </c>
      <c r="Q39" s="934"/>
      <c r="R39" s="935"/>
      <c r="S39" s="25">
        <v>350</v>
      </c>
      <c r="T39" s="25"/>
      <c r="U39" s="960" t="s">
        <v>1425</v>
      </c>
      <c r="V39" s="961"/>
      <c r="W39" s="961"/>
      <c r="X39" s="961"/>
      <c r="Y39" s="961"/>
      <c r="Z39" s="961"/>
      <c r="AA39" s="962"/>
    </row>
    <row r="40" spans="1:27" ht="12.75" customHeight="1">
      <c r="A40" s="943"/>
      <c r="B40" s="933" t="s">
        <v>1328</v>
      </c>
      <c r="C40" s="934"/>
      <c r="D40" s="935"/>
      <c r="E40" s="25">
        <v>590</v>
      </c>
      <c r="F40" s="25"/>
      <c r="G40" s="991" t="s">
        <v>1321</v>
      </c>
      <c r="H40" s="992"/>
      <c r="I40" s="992"/>
      <c r="J40" s="992"/>
      <c r="K40" s="992"/>
      <c r="L40" s="992"/>
      <c r="M40" s="993"/>
      <c r="O40" s="943"/>
      <c r="P40" s="933" t="s">
        <v>1439</v>
      </c>
      <c r="Q40" s="934"/>
      <c r="R40" s="935"/>
      <c r="S40" s="25">
        <v>460</v>
      </c>
      <c r="T40" s="25"/>
      <c r="U40" s="960" t="s">
        <v>1426</v>
      </c>
      <c r="V40" s="961"/>
      <c r="W40" s="961"/>
      <c r="X40" s="961"/>
      <c r="Y40" s="961"/>
      <c r="Z40" s="961"/>
      <c r="AA40" s="962"/>
    </row>
    <row r="41" spans="1:27" ht="12.75" customHeight="1">
      <c r="A41" s="943"/>
      <c r="B41" s="933" t="s">
        <v>1329</v>
      </c>
      <c r="C41" s="934"/>
      <c r="D41" s="935"/>
      <c r="E41" s="25">
        <v>480</v>
      </c>
      <c r="F41" s="25"/>
      <c r="G41" s="991" t="s">
        <v>1322</v>
      </c>
      <c r="H41" s="992"/>
      <c r="I41" s="992"/>
      <c r="J41" s="992"/>
      <c r="K41" s="992"/>
      <c r="L41" s="992"/>
      <c r="M41" s="993"/>
      <c r="O41" s="943"/>
      <c r="P41" s="933" t="s">
        <v>1440</v>
      </c>
      <c r="Q41" s="934"/>
      <c r="R41" s="935"/>
      <c r="S41" s="25">
        <v>320</v>
      </c>
      <c r="T41" s="25"/>
      <c r="U41" s="960" t="s">
        <v>1427</v>
      </c>
      <c r="V41" s="961"/>
      <c r="W41" s="961"/>
      <c r="X41" s="961"/>
      <c r="Y41" s="961"/>
      <c r="Z41" s="961"/>
      <c r="AA41" s="962"/>
    </row>
    <row r="42" spans="1:27" ht="12.75" customHeight="1">
      <c r="A42" s="943"/>
      <c r="B42" s="933" t="s">
        <v>1330</v>
      </c>
      <c r="C42" s="934"/>
      <c r="D42" s="935"/>
      <c r="E42" s="25">
        <v>390</v>
      </c>
      <c r="F42" s="25"/>
      <c r="G42" s="991" t="s">
        <v>1323</v>
      </c>
      <c r="H42" s="992"/>
      <c r="I42" s="992"/>
      <c r="J42" s="992"/>
      <c r="K42" s="992"/>
      <c r="L42" s="992"/>
      <c r="M42" s="993"/>
      <c r="O42" s="943"/>
      <c r="P42" s="933" t="s">
        <v>1441</v>
      </c>
      <c r="Q42" s="934"/>
      <c r="R42" s="935"/>
      <c r="S42" s="25">
        <v>470</v>
      </c>
      <c r="T42" s="25"/>
      <c r="U42" s="960" t="s">
        <v>1428</v>
      </c>
      <c r="V42" s="961"/>
      <c r="W42" s="961"/>
      <c r="X42" s="961"/>
      <c r="Y42" s="961"/>
      <c r="Z42" s="961"/>
      <c r="AA42" s="962"/>
    </row>
    <row r="43" spans="1:27" ht="12.75" customHeight="1">
      <c r="A43" s="943"/>
      <c r="B43" s="933" t="s">
        <v>1331</v>
      </c>
      <c r="C43" s="934"/>
      <c r="D43" s="935"/>
      <c r="E43" s="25">
        <v>400</v>
      </c>
      <c r="F43" s="25"/>
      <c r="G43" s="991" t="s">
        <v>1324</v>
      </c>
      <c r="H43" s="992"/>
      <c r="I43" s="992"/>
      <c r="J43" s="992"/>
      <c r="K43" s="992"/>
      <c r="L43" s="992"/>
      <c r="M43" s="993"/>
      <c r="O43" s="943"/>
      <c r="P43" s="957" t="s">
        <v>1442</v>
      </c>
      <c r="Q43" s="958"/>
      <c r="R43" s="959"/>
      <c r="S43" s="25">
        <v>460</v>
      </c>
      <c r="T43" s="25"/>
      <c r="U43" s="930" t="s">
        <v>1429</v>
      </c>
      <c r="V43" s="931"/>
      <c r="W43" s="931"/>
      <c r="X43" s="931"/>
      <c r="Y43" s="931"/>
      <c r="Z43" s="931"/>
      <c r="AA43" s="932"/>
    </row>
    <row r="44" spans="1:27" ht="12.75" customHeight="1">
      <c r="A44" s="943"/>
      <c r="B44" s="957" t="s">
        <v>1332</v>
      </c>
      <c r="C44" s="958"/>
      <c r="D44" s="959"/>
      <c r="E44" s="25">
        <v>340</v>
      </c>
      <c r="F44" s="25"/>
      <c r="G44" s="997" t="s">
        <v>1325</v>
      </c>
      <c r="H44" s="998"/>
      <c r="I44" s="998"/>
      <c r="J44" s="998"/>
      <c r="K44" s="998"/>
      <c r="L44" s="998"/>
      <c r="M44" s="999"/>
      <c r="O44" s="944"/>
      <c r="P44" s="945" t="s">
        <v>10</v>
      </c>
      <c r="Q44" s="946"/>
      <c r="R44" s="947"/>
      <c r="S44" s="29">
        <f>SUM(S31:S43)</f>
        <v>4800</v>
      </c>
      <c r="T44" s="29">
        <f>SUM(T31:T43)</f>
        <v>0</v>
      </c>
      <c r="U44" s="951"/>
      <c r="V44" s="952"/>
      <c r="W44" s="952"/>
      <c r="X44" s="952"/>
      <c r="Y44" s="952"/>
      <c r="Z44" s="952"/>
      <c r="AA44" s="953"/>
    </row>
    <row r="45" spans="1:27" ht="12.75" customHeight="1">
      <c r="A45" s="944"/>
      <c r="B45" s="945" t="s">
        <v>10</v>
      </c>
      <c r="C45" s="946"/>
      <c r="D45" s="1003"/>
      <c r="E45" s="29">
        <f>SUM(E38:E44)</f>
        <v>3220</v>
      </c>
      <c r="F45" s="29">
        <f>SUM(F38:F44)</f>
        <v>0</v>
      </c>
      <c r="G45" s="951"/>
      <c r="H45" s="952"/>
      <c r="I45" s="952"/>
      <c r="J45" s="952"/>
      <c r="K45" s="952"/>
      <c r="L45" s="952"/>
      <c r="M45" s="953"/>
      <c r="O45" s="942" t="s">
        <v>1488</v>
      </c>
      <c r="P45" s="948" t="s">
        <v>1453</v>
      </c>
      <c r="Q45" s="949"/>
      <c r="R45" s="950"/>
      <c r="S45" s="26">
        <v>730</v>
      </c>
      <c r="T45" s="25"/>
      <c r="U45" s="994" t="s">
        <v>1443</v>
      </c>
      <c r="V45" s="995"/>
      <c r="W45" s="995"/>
      <c r="X45" s="995"/>
      <c r="Y45" s="995"/>
      <c r="Z45" s="995"/>
      <c r="AA45" s="996"/>
    </row>
    <row r="46" spans="1:27" ht="12.75" customHeight="1">
      <c r="A46" s="942" t="s">
        <v>1482</v>
      </c>
      <c r="B46" s="948" t="s">
        <v>1341</v>
      </c>
      <c r="C46" s="949"/>
      <c r="D46" s="950"/>
      <c r="E46" s="26">
        <v>500</v>
      </c>
      <c r="F46" s="25"/>
      <c r="G46" s="994" t="s">
        <v>1333</v>
      </c>
      <c r="H46" s="995"/>
      <c r="I46" s="995"/>
      <c r="J46" s="995"/>
      <c r="K46" s="995"/>
      <c r="L46" s="995"/>
      <c r="M46" s="996"/>
      <c r="O46" s="943"/>
      <c r="P46" s="933" t="s">
        <v>1454</v>
      </c>
      <c r="Q46" s="934"/>
      <c r="R46" s="935"/>
      <c r="S46" s="25">
        <v>340</v>
      </c>
      <c r="T46" s="25"/>
      <c r="U46" s="991" t="s">
        <v>1444</v>
      </c>
      <c r="V46" s="992"/>
      <c r="W46" s="992"/>
      <c r="X46" s="992"/>
      <c r="Y46" s="992"/>
      <c r="Z46" s="992"/>
      <c r="AA46" s="993"/>
    </row>
    <row r="47" spans="1:27" ht="12.75" customHeight="1">
      <c r="A47" s="943"/>
      <c r="B47" s="933" t="s">
        <v>1342</v>
      </c>
      <c r="C47" s="934"/>
      <c r="D47" s="935"/>
      <c r="E47" s="25">
        <v>390</v>
      </c>
      <c r="F47" s="25"/>
      <c r="G47" s="991" t="s">
        <v>1334</v>
      </c>
      <c r="H47" s="992"/>
      <c r="I47" s="992"/>
      <c r="J47" s="992"/>
      <c r="K47" s="992"/>
      <c r="L47" s="992"/>
      <c r="M47" s="993"/>
      <c r="O47" s="943"/>
      <c r="P47" s="933" t="s">
        <v>1455</v>
      </c>
      <c r="Q47" s="934"/>
      <c r="R47" s="935"/>
      <c r="S47" s="25">
        <v>550</v>
      </c>
      <c r="T47" s="25"/>
      <c r="U47" s="991" t="s">
        <v>1445</v>
      </c>
      <c r="V47" s="992"/>
      <c r="W47" s="992"/>
      <c r="X47" s="992"/>
      <c r="Y47" s="992"/>
      <c r="Z47" s="992"/>
      <c r="AA47" s="993"/>
    </row>
    <row r="48" spans="1:27" ht="12.75" customHeight="1">
      <c r="A48" s="943"/>
      <c r="B48" s="933" t="s">
        <v>1343</v>
      </c>
      <c r="C48" s="934"/>
      <c r="D48" s="935"/>
      <c r="E48" s="25">
        <v>310</v>
      </c>
      <c r="F48" s="25"/>
      <c r="G48" s="991" t="s">
        <v>1335</v>
      </c>
      <c r="H48" s="992"/>
      <c r="I48" s="992"/>
      <c r="J48" s="992"/>
      <c r="K48" s="992"/>
      <c r="L48" s="992"/>
      <c r="M48" s="993"/>
      <c r="O48" s="943"/>
      <c r="P48" s="933" t="s">
        <v>1456</v>
      </c>
      <c r="Q48" s="934"/>
      <c r="R48" s="935"/>
      <c r="S48" s="25">
        <v>570</v>
      </c>
      <c r="T48" s="25"/>
      <c r="U48" s="991" t="s">
        <v>1446</v>
      </c>
      <c r="V48" s="992"/>
      <c r="W48" s="992"/>
      <c r="X48" s="992"/>
      <c r="Y48" s="992"/>
      <c r="Z48" s="992"/>
      <c r="AA48" s="993"/>
    </row>
    <row r="49" spans="1:27" ht="12.75" customHeight="1">
      <c r="A49" s="943"/>
      <c r="B49" s="933" t="s">
        <v>1344</v>
      </c>
      <c r="C49" s="934"/>
      <c r="D49" s="935"/>
      <c r="E49" s="25">
        <v>560</v>
      </c>
      <c r="F49" s="25"/>
      <c r="G49" s="991" t="s">
        <v>1336</v>
      </c>
      <c r="H49" s="992"/>
      <c r="I49" s="992"/>
      <c r="J49" s="992"/>
      <c r="K49" s="992"/>
      <c r="L49" s="992"/>
      <c r="M49" s="993"/>
      <c r="O49" s="943"/>
      <c r="P49" s="933" t="s">
        <v>1457</v>
      </c>
      <c r="Q49" s="934"/>
      <c r="R49" s="935"/>
      <c r="S49" s="25">
        <v>600</v>
      </c>
      <c r="T49" s="25"/>
      <c r="U49" s="991" t="s">
        <v>1447</v>
      </c>
      <c r="V49" s="992"/>
      <c r="W49" s="992"/>
      <c r="X49" s="992"/>
      <c r="Y49" s="992"/>
      <c r="Z49" s="992"/>
      <c r="AA49" s="993"/>
    </row>
    <row r="50" spans="1:27" ht="12.75" customHeight="1">
      <c r="A50" s="943"/>
      <c r="B50" s="933" t="s">
        <v>1345</v>
      </c>
      <c r="C50" s="934"/>
      <c r="D50" s="935"/>
      <c r="E50" s="25">
        <v>350</v>
      </c>
      <c r="F50" s="25"/>
      <c r="G50" s="991" t="s">
        <v>1337</v>
      </c>
      <c r="H50" s="992"/>
      <c r="I50" s="992"/>
      <c r="J50" s="992"/>
      <c r="K50" s="992"/>
      <c r="L50" s="992"/>
      <c r="M50" s="993"/>
      <c r="O50" s="943"/>
      <c r="P50" s="933" t="s">
        <v>1458</v>
      </c>
      <c r="Q50" s="934"/>
      <c r="R50" s="935"/>
      <c r="S50" s="25">
        <v>650</v>
      </c>
      <c r="T50" s="25"/>
      <c r="U50" s="991" t="s">
        <v>1448</v>
      </c>
      <c r="V50" s="992"/>
      <c r="W50" s="992"/>
      <c r="X50" s="992"/>
      <c r="Y50" s="992"/>
      <c r="Z50" s="992"/>
      <c r="AA50" s="993"/>
    </row>
    <row r="51" spans="1:27" ht="12.75" customHeight="1">
      <c r="A51" s="943"/>
      <c r="B51" s="933" t="s">
        <v>1346</v>
      </c>
      <c r="C51" s="934"/>
      <c r="D51" s="935"/>
      <c r="E51" s="25">
        <v>580</v>
      </c>
      <c r="F51" s="25"/>
      <c r="G51" s="991" t="s">
        <v>1338</v>
      </c>
      <c r="H51" s="992"/>
      <c r="I51" s="992"/>
      <c r="J51" s="992"/>
      <c r="K51" s="992"/>
      <c r="L51" s="992"/>
      <c r="M51" s="993"/>
      <c r="O51" s="943"/>
      <c r="P51" s="933" t="s">
        <v>1459</v>
      </c>
      <c r="Q51" s="934"/>
      <c r="R51" s="935"/>
      <c r="S51" s="25">
        <v>290</v>
      </c>
      <c r="T51" s="25"/>
      <c r="U51" s="991" t="s">
        <v>1449</v>
      </c>
      <c r="V51" s="992"/>
      <c r="W51" s="992"/>
      <c r="X51" s="992"/>
      <c r="Y51" s="992"/>
      <c r="Z51" s="992"/>
      <c r="AA51" s="993"/>
    </row>
    <row r="52" spans="1:27" ht="12.75" customHeight="1">
      <c r="A52" s="943"/>
      <c r="B52" s="933" t="s">
        <v>1347</v>
      </c>
      <c r="C52" s="934"/>
      <c r="D52" s="935"/>
      <c r="E52" s="25">
        <v>160</v>
      </c>
      <c r="F52" s="25"/>
      <c r="G52" s="991" t="s">
        <v>1339</v>
      </c>
      <c r="H52" s="992"/>
      <c r="I52" s="992"/>
      <c r="J52" s="992"/>
      <c r="K52" s="992"/>
      <c r="L52" s="992"/>
      <c r="M52" s="993"/>
      <c r="O52" s="943"/>
      <c r="P52" s="933" t="s">
        <v>1460</v>
      </c>
      <c r="Q52" s="934"/>
      <c r="R52" s="935"/>
      <c r="S52" s="25">
        <v>450</v>
      </c>
      <c r="T52" s="25"/>
      <c r="U52" s="991" t="s">
        <v>1450</v>
      </c>
      <c r="V52" s="992"/>
      <c r="W52" s="992"/>
      <c r="X52" s="992"/>
      <c r="Y52" s="992"/>
      <c r="Z52" s="992"/>
      <c r="AA52" s="993"/>
    </row>
    <row r="53" spans="1:27" ht="12.75" customHeight="1">
      <c r="A53" s="943"/>
      <c r="B53" s="957" t="s">
        <v>1348</v>
      </c>
      <c r="C53" s="958"/>
      <c r="D53" s="959"/>
      <c r="E53" s="25">
        <v>320</v>
      </c>
      <c r="F53" s="25"/>
      <c r="G53" s="997" t="s">
        <v>1340</v>
      </c>
      <c r="H53" s="998"/>
      <c r="I53" s="998"/>
      <c r="J53" s="998"/>
      <c r="K53" s="998"/>
      <c r="L53" s="998"/>
      <c r="M53" s="999"/>
      <c r="O53" s="943"/>
      <c r="P53" s="933" t="s">
        <v>1461</v>
      </c>
      <c r="Q53" s="934"/>
      <c r="R53" s="935"/>
      <c r="S53" s="25">
        <v>560</v>
      </c>
      <c r="T53" s="25"/>
      <c r="U53" s="991" t="s">
        <v>1451</v>
      </c>
      <c r="V53" s="992"/>
      <c r="W53" s="992"/>
      <c r="X53" s="992"/>
      <c r="Y53" s="992"/>
      <c r="Z53" s="992"/>
      <c r="AA53" s="993"/>
    </row>
    <row r="54" spans="1:27" ht="12.75" customHeight="1">
      <c r="A54" s="944"/>
      <c r="B54" s="945" t="s">
        <v>10</v>
      </c>
      <c r="C54" s="946"/>
      <c r="D54" s="1003"/>
      <c r="E54" s="29">
        <f>SUM(E46:E53)</f>
        <v>3170</v>
      </c>
      <c r="F54" s="29">
        <f>SUM(F46:F53)</f>
        <v>0</v>
      </c>
      <c r="G54" s="1000"/>
      <c r="H54" s="1001"/>
      <c r="I54" s="1001"/>
      <c r="J54" s="1001"/>
      <c r="K54" s="1001"/>
      <c r="L54" s="1001"/>
      <c r="M54" s="1002"/>
      <c r="O54" s="943"/>
      <c r="P54" s="957" t="s">
        <v>1462</v>
      </c>
      <c r="Q54" s="958"/>
      <c r="R54" s="959"/>
      <c r="S54" s="25">
        <v>920</v>
      </c>
      <c r="T54" s="25"/>
      <c r="U54" s="997" t="s">
        <v>1452</v>
      </c>
      <c r="V54" s="998"/>
      <c r="W54" s="998"/>
      <c r="X54" s="998"/>
      <c r="Y54" s="998"/>
      <c r="Z54" s="998"/>
      <c r="AA54" s="999"/>
    </row>
    <row r="55" spans="1:27" ht="12.75" customHeight="1">
      <c r="A55" s="942" t="s">
        <v>1484</v>
      </c>
      <c r="B55" s="948" t="s">
        <v>1360</v>
      </c>
      <c r="C55" s="949"/>
      <c r="D55" s="950"/>
      <c r="E55" s="37">
        <v>230</v>
      </c>
      <c r="F55" s="25"/>
      <c r="G55" s="994" t="s">
        <v>1349</v>
      </c>
      <c r="H55" s="995"/>
      <c r="I55" s="995"/>
      <c r="J55" s="995"/>
      <c r="K55" s="995"/>
      <c r="L55" s="995"/>
      <c r="M55" s="996"/>
      <c r="O55" s="944"/>
      <c r="P55" s="945" t="s">
        <v>10</v>
      </c>
      <c r="Q55" s="946"/>
      <c r="R55" s="1003"/>
      <c r="S55" s="29">
        <f>SUM(S45:S54)</f>
        <v>5660</v>
      </c>
      <c r="T55" s="29">
        <f>SUM(T45:T54)</f>
        <v>0</v>
      </c>
      <c r="U55" s="951"/>
      <c r="V55" s="952"/>
      <c r="W55" s="952"/>
      <c r="X55" s="952"/>
      <c r="Y55" s="952"/>
      <c r="Z55" s="952"/>
      <c r="AA55" s="953"/>
    </row>
    <row r="56" spans="1:27" ht="12.75" customHeight="1">
      <c r="A56" s="943"/>
      <c r="B56" s="933" t="s">
        <v>1361</v>
      </c>
      <c r="C56" s="934"/>
      <c r="D56" s="935"/>
      <c r="E56" s="25">
        <v>540</v>
      </c>
      <c r="F56" s="25"/>
      <c r="G56" s="991" t="s">
        <v>1350</v>
      </c>
      <c r="H56" s="992"/>
      <c r="I56" s="992"/>
      <c r="J56" s="992"/>
      <c r="K56" s="992"/>
      <c r="L56" s="992"/>
      <c r="M56" s="993"/>
      <c r="O56" s="942" t="s">
        <v>1489</v>
      </c>
      <c r="P56" s="948" t="s">
        <v>1471</v>
      </c>
      <c r="Q56" s="949"/>
      <c r="R56" s="950"/>
      <c r="S56" s="38">
        <v>560</v>
      </c>
      <c r="T56" s="25"/>
      <c r="U56" s="994" t="s">
        <v>1463</v>
      </c>
      <c r="V56" s="995"/>
      <c r="W56" s="995"/>
      <c r="X56" s="995"/>
      <c r="Y56" s="995"/>
      <c r="Z56" s="995"/>
      <c r="AA56" s="996"/>
    </row>
    <row r="57" spans="1:27" s="9" customFormat="1" ht="12.75" customHeight="1">
      <c r="A57" s="943"/>
      <c r="B57" s="933" t="s">
        <v>1362</v>
      </c>
      <c r="C57" s="934"/>
      <c r="D57" s="935"/>
      <c r="E57" s="25">
        <v>480</v>
      </c>
      <c r="F57" s="25"/>
      <c r="G57" s="991" t="s">
        <v>1351</v>
      </c>
      <c r="H57" s="992"/>
      <c r="I57" s="992"/>
      <c r="J57" s="992"/>
      <c r="K57" s="992"/>
      <c r="L57" s="992"/>
      <c r="M57" s="993"/>
      <c r="O57" s="943"/>
      <c r="P57" s="933" t="s">
        <v>1472</v>
      </c>
      <c r="Q57" s="934"/>
      <c r="R57" s="935"/>
      <c r="S57" s="25">
        <v>300</v>
      </c>
      <c r="T57" s="25"/>
      <c r="U57" s="991" t="s">
        <v>1464</v>
      </c>
      <c r="V57" s="992"/>
      <c r="W57" s="992"/>
      <c r="X57" s="992"/>
      <c r="Y57" s="992"/>
      <c r="Z57" s="992"/>
      <c r="AA57" s="993"/>
    </row>
    <row r="58" spans="1:27" ht="12.75" customHeight="1">
      <c r="A58" s="943"/>
      <c r="B58" s="933" t="s">
        <v>1363</v>
      </c>
      <c r="C58" s="934"/>
      <c r="D58" s="935"/>
      <c r="E58" s="25">
        <v>420</v>
      </c>
      <c r="F58" s="25"/>
      <c r="G58" s="991" t="s">
        <v>1352</v>
      </c>
      <c r="H58" s="992"/>
      <c r="I58" s="992"/>
      <c r="J58" s="992"/>
      <c r="K58" s="992"/>
      <c r="L58" s="992"/>
      <c r="M58" s="993"/>
      <c r="N58" s="10"/>
      <c r="O58" s="943"/>
      <c r="P58" s="933" t="s">
        <v>1473</v>
      </c>
      <c r="Q58" s="934"/>
      <c r="R58" s="935"/>
      <c r="S58" s="25">
        <v>650</v>
      </c>
      <c r="T58" s="25"/>
      <c r="U58" s="991" t="s">
        <v>1465</v>
      </c>
      <c r="V58" s="992"/>
      <c r="W58" s="992"/>
      <c r="X58" s="992"/>
      <c r="Y58" s="992"/>
      <c r="Z58" s="992"/>
      <c r="AA58" s="993"/>
    </row>
    <row r="59" spans="1:27" ht="12.75" customHeight="1">
      <c r="A59" s="943"/>
      <c r="B59" s="933" t="s">
        <v>1364</v>
      </c>
      <c r="C59" s="934"/>
      <c r="D59" s="935"/>
      <c r="E59" s="25">
        <v>550</v>
      </c>
      <c r="F59" s="25"/>
      <c r="G59" s="991" t="s">
        <v>1353</v>
      </c>
      <c r="H59" s="992"/>
      <c r="I59" s="992"/>
      <c r="J59" s="992"/>
      <c r="K59" s="992"/>
      <c r="L59" s="992"/>
      <c r="M59" s="993"/>
      <c r="N59" s="11"/>
      <c r="O59" s="943"/>
      <c r="P59" s="933" t="s">
        <v>1474</v>
      </c>
      <c r="Q59" s="934"/>
      <c r="R59" s="935"/>
      <c r="S59" s="25">
        <v>680</v>
      </c>
      <c r="T59" s="25"/>
      <c r="U59" s="991" t="s">
        <v>1466</v>
      </c>
      <c r="V59" s="992"/>
      <c r="W59" s="992"/>
      <c r="X59" s="992"/>
      <c r="Y59" s="992"/>
      <c r="Z59" s="992"/>
      <c r="AA59" s="993"/>
    </row>
    <row r="60" spans="1:27" ht="12.75" customHeight="1">
      <c r="A60" s="943"/>
      <c r="B60" s="933" t="s">
        <v>1365</v>
      </c>
      <c r="C60" s="934"/>
      <c r="D60" s="935"/>
      <c r="E60" s="25">
        <v>270</v>
      </c>
      <c r="F60" s="25"/>
      <c r="G60" s="991" t="s">
        <v>1354</v>
      </c>
      <c r="H60" s="992"/>
      <c r="I60" s="992"/>
      <c r="J60" s="992"/>
      <c r="K60" s="992"/>
      <c r="L60" s="992"/>
      <c r="M60" s="993"/>
      <c r="O60" s="943"/>
      <c r="P60" s="933" t="s">
        <v>1475</v>
      </c>
      <c r="Q60" s="934"/>
      <c r="R60" s="935"/>
      <c r="S60" s="25">
        <v>800</v>
      </c>
      <c r="T60" s="25"/>
      <c r="U60" s="991" t="s">
        <v>1467</v>
      </c>
      <c r="V60" s="992"/>
      <c r="W60" s="992"/>
      <c r="X60" s="992"/>
      <c r="Y60" s="992"/>
      <c r="Z60" s="992"/>
      <c r="AA60" s="993"/>
    </row>
    <row r="61" spans="1:27" ht="12.75" customHeight="1">
      <c r="A61" s="943"/>
      <c r="B61" s="933" t="s">
        <v>1366</v>
      </c>
      <c r="C61" s="934"/>
      <c r="D61" s="935"/>
      <c r="E61" s="25">
        <v>610</v>
      </c>
      <c r="F61" s="25"/>
      <c r="G61" s="991" t="s">
        <v>1355</v>
      </c>
      <c r="H61" s="992"/>
      <c r="I61" s="992"/>
      <c r="J61" s="992"/>
      <c r="K61" s="992"/>
      <c r="L61" s="992"/>
      <c r="M61" s="993"/>
      <c r="O61" s="943"/>
      <c r="P61" s="933" t="s">
        <v>1476</v>
      </c>
      <c r="Q61" s="934"/>
      <c r="R61" s="935"/>
      <c r="S61" s="25">
        <v>1000</v>
      </c>
      <c r="T61" s="25"/>
      <c r="U61" s="991" t="s">
        <v>1468</v>
      </c>
      <c r="V61" s="992"/>
      <c r="W61" s="992"/>
      <c r="X61" s="992"/>
      <c r="Y61" s="992"/>
      <c r="Z61" s="992"/>
      <c r="AA61" s="993"/>
    </row>
    <row r="62" spans="1:27" ht="12.75" customHeight="1">
      <c r="A62" s="943"/>
      <c r="B62" s="933" t="s">
        <v>1367</v>
      </c>
      <c r="C62" s="934"/>
      <c r="D62" s="935"/>
      <c r="E62" s="25">
        <v>610</v>
      </c>
      <c r="F62" s="25"/>
      <c r="G62" s="991" t="s">
        <v>1356</v>
      </c>
      <c r="H62" s="992"/>
      <c r="I62" s="992"/>
      <c r="J62" s="992"/>
      <c r="K62" s="992"/>
      <c r="L62" s="992"/>
      <c r="M62" s="993"/>
      <c r="N62" s="11"/>
      <c r="O62" s="943"/>
      <c r="P62" s="933" t="s">
        <v>1477</v>
      </c>
      <c r="Q62" s="934"/>
      <c r="R62" s="935"/>
      <c r="S62" s="25">
        <v>660</v>
      </c>
      <c r="T62" s="25"/>
      <c r="U62" s="991" t="s">
        <v>1469</v>
      </c>
      <c r="V62" s="992"/>
      <c r="W62" s="992"/>
      <c r="X62" s="992"/>
      <c r="Y62" s="992"/>
      <c r="Z62" s="992"/>
      <c r="AA62" s="993"/>
    </row>
    <row r="63" spans="1:27" ht="12.75" customHeight="1">
      <c r="A63" s="943"/>
      <c r="B63" s="933" t="s">
        <v>1368</v>
      </c>
      <c r="C63" s="934"/>
      <c r="D63" s="935"/>
      <c r="E63" s="25">
        <v>470</v>
      </c>
      <c r="F63" s="25"/>
      <c r="G63" s="991" t="s">
        <v>1357</v>
      </c>
      <c r="H63" s="992"/>
      <c r="I63" s="992"/>
      <c r="J63" s="992"/>
      <c r="K63" s="992"/>
      <c r="L63" s="992"/>
      <c r="M63" s="993"/>
      <c r="O63" s="943"/>
      <c r="P63" s="957" t="s">
        <v>1478</v>
      </c>
      <c r="Q63" s="958"/>
      <c r="R63" s="959"/>
      <c r="S63" s="25">
        <v>910</v>
      </c>
      <c r="T63" s="25"/>
      <c r="U63" s="997" t="s">
        <v>1470</v>
      </c>
      <c r="V63" s="998"/>
      <c r="W63" s="998"/>
      <c r="X63" s="998"/>
      <c r="Y63" s="998"/>
      <c r="Z63" s="998"/>
      <c r="AA63" s="999"/>
    </row>
    <row r="64" spans="1:27" ht="12.75" customHeight="1">
      <c r="A64" s="943"/>
      <c r="B64" s="933" t="s">
        <v>1369</v>
      </c>
      <c r="C64" s="934"/>
      <c r="D64" s="935"/>
      <c r="E64" s="25">
        <v>510</v>
      </c>
      <c r="F64" s="25"/>
      <c r="G64" s="991" t="s">
        <v>1358</v>
      </c>
      <c r="H64" s="992"/>
      <c r="I64" s="992"/>
      <c r="J64" s="992"/>
      <c r="K64" s="992"/>
      <c r="L64" s="992"/>
      <c r="M64" s="993"/>
      <c r="O64" s="944"/>
      <c r="P64" s="945" t="s">
        <v>10</v>
      </c>
      <c r="Q64" s="946"/>
      <c r="R64" s="1003"/>
      <c r="S64" s="29">
        <f>SUM(S56:S63)</f>
        <v>5560</v>
      </c>
      <c r="T64" s="29">
        <f>SUM(T56:T63)</f>
        <v>0</v>
      </c>
      <c r="U64" s="951"/>
      <c r="V64" s="952"/>
      <c r="W64" s="952"/>
      <c r="X64" s="952"/>
      <c r="Y64" s="952"/>
      <c r="Z64" s="952"/>
      <c r="AA64" s="953"/>
    </row>
    <row r="65" spans="1:27" ht="12.75" customHeight="1">
      <c r="A65" s="943"/>
      <c r="B65" s="957" t="s">
        <v>1370</v>
      </c>
      <c r="C65" s="958"/>
      <c r="D65" s="959"/>
      <c r="E65" s="25">
        <v>530</v>
      </c>
      <c r="F65" s="25"/>
      <c r="G65" s="997" t="s">
        <v>1359</v>
      </c>
      <c r="H65" s="998"/>
      <c r="I65" s="998"/>
      <c r="J65" s="998"/>
      <c r="K65" s="998"/>
      <c r="L65" s="998"/>
      <c r="M65" s="999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944"/>
      <c r="B66" s="1021" t="s">
        <v>9</v>
      </c>
      <c r="C66" s="1021"/>
      <c r="D66" s="1022"/>
      <c r="E66" s="29">
        <f>SUM(E55:E65)</f>
        <v>5220</v>
      </c>
      <c r="F66" s="29">
        <f>SUM(F55:F65)</f>
        <v>0</v>
      </c>
      <c r="G66" s="951"/>
      <c r="H66" s="952"/>
      <c r="I66" s="952"/>
      <c r="J66" s="952"/>
      <c r="K66" s="952"/>
      <c r="L66" s="952"/>
      <c r="M66" s="953"/>
      <c r="O66" s="939" t="s">
        <v>1262</v>
      </c>
      <c r="P66" s="940"/>
      <c r="Q66" s="940"/>
      <c r="R66" s="941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929" t="s">
        <v>28</v>
      </c>
      <c r="B68" s="929"/>
      <c r="C68" s="929"/>
      <c r="D68" s="929"/>
      <c r="E68" s="929"/>
      <c r="F68" s="929"/>
      <c r="G68" s="929"/>
      <c r="H68" s="929"/>
      <c r="I68" s="929"/>
      <c r="J68" s="929"/>
      <c r="K68" s="929"/>
      <c r="L68" s="929"/>
      <c r="M68" s="929"/>
      <c r="N68" s="929"/>
      <c r="O68" s="929"/>
      <c r="P68" s="929"/>
      <c r="Q68" s="929"/>
      <c r="R68" s="929"/>
      <c r="S68" s="929"/>
      <c r="T68" s="929"/>
      <c r="U68" s="929"/>
      <c r="V68" s="929"/>
      <c r="W68" s="929"/>
      <c r="X68" s="929"/>
      <c r="Y68" s="929"/>
      <c r="Z68" s="929"/>
      <c r="AA68" s="929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47" t="s">
        <v>1662</v>
      </c>
      <c r="B1" s="523"/>
      <c r="C1" s="523"/>
      <c r="D1" s="1044" t="s">
        <v>1576</v>
      </c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777" t="str">
        <f>集計表!AB1</f>
        <v>2025/5</v>
      </c>
      <c r="Y1" s="777"/>
      <c r="Z1" s="777"/>
      <c r="AA1" s="778"/>
    </row>
    <row r="2" spans="1:27" ht="18.75" customHeight="1">
      <c r="A2" s="1041" t="s">
        <v>56</v>
      </c>
      <c r="B2" s="525"/>
      <c r="C2" s="526"/>
      <c r="D2" s="792">
        <v>2024</v>
      </c>
      <c r="E2" s="533"/>
      <c r="F2" s="1042">
        <f>集計表!F2</f>
        <v>45777</v>
      </c>
      <c r="G2" s="1042"/>
      <c r="H2" s="156" t="s">
        <v>1561</v>
      </c>
      <c r="I2" s="42"/>
      <c r="J2" s="42" t="s">
        <v>1784</v>
      </c>
      <c r="K2" s="1043">
        <f>集計表!L2</f>
        <v>45779</v>
      </c>
      <c r="L2" s="1043"/>
      <c r="M2" s="1043"/>
      <c r="N2" s="242" t="s">
        <v>2176</v>
      </c>
      <c r="O2" s="44" t="s">
        <v>1785</v>
      </c>
      <c r="P2" s="793">
        <f>集計表!R2</f>
        <v>45780</v>
      </c>
      <c r="Q2" s="793"/>
      <c r="R2" s="45" t="s">
        <v>1786</v>
      </c>
      <c r="S2" s="118" t="s">
        <v>1787</v>
      </c>
      <c r="T2" s="84" t="s">
        <v>1788</v>
      </c>
      <c r="U2" s="1032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1040" t="s">
        <v>54</v>
      </c>
      <c r="B3" s="528"/>
      <c r="C3" s="529"/>
      <c r="D3" s="1034">
        <f>集計表!D3</f>
        <v>0</v>
      </c>
      <c r="E3" s="1035"/>
      <c r="F3" s="1035"/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35"/>
      <c r="R3" s="1035"/>
      <c r="S3" s="1036"/>
      <c r="T3" s="84" t="s">
        <v>59</v>
      </c>
      <c r="U3" s="1033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U4" s="118" t="s">
        <v>6</v>
      </c>
      <c r="V4" s="118"/>
      <c r="W4" s="118"/>
      <c r="X4" s="85" t="s">
        <v>1789</v>
      </c>
      <c r="Y4" s="922">
        <f>T52</f>
        <v>0</v>
      </c>
      <c r="Z4" s="922"/>
      <c r="AA4" s="47" t="s">
        <v>1790</v>
      </c>
    </row>
    <row r="5" spans="1:27" ht="12.75" customHeight="1">
      <c r="A5" s="86"/>
      <c r="B5" s="179" t="s">
        <v>1791</v>
      </c>
      <c r="C5" s="180"/>
      <c r="D5" s="180"/>
      <c r="E5" s="119" t="s">
        <v>7</v>
      </c>
      <c r="F5" s="88" t="s">
        <v>8</v>
      </c>
      <c r="G5" s="180" t="s">
        <v>1792</v>
      </c>
      <c r="H5" s="180"/>
      <c r="I5" s="180"/>
      <c r="J5" s="180"/>
      <c r="K5" s="180"/>
      <c r="L5" s="180"/>
      <c r="M5" s="181"/>
      <c r="O5" s="89"/>
      <c r="P5" s="179" t="s">
        <v>1793</v>
      </c>
      <c r="Q5" s="180"/>
      <c r="R5" s="180"/>
      <c r="S5" s="119" t="s">
        <v>7</v>
      </c>
      <c r="T5" s="88" t="s">
        <v>8</v>
      </c>
      <c r="U5" s="180" t="s">
        <v>1792</v>
      </c>
      <c r="V5" s="180"/>
      <c r="W5" s="180"/>
      <c r="X5" s="180"/>
      <c r="Y5" s="180"/>
      <c r="Z5" s="180"/>
      <c r="AA5" s="181"/>
    </row>
    <row r="6" spans="1:27" ht="12.75" customHeight="1">
      <c r="A6" s="805" t="s">
        <v>1969</v>
      </c>
      <c r="B6" s="182" t="s">
        <v>2140</v>
      </c>
      <c r="C6" s="183"/>
      <c r="D6" s="184"/>
      <c r="E6" s="92"/>
      <c r="F6" s="93"/>
      <c r="G6" s="480" t="s">
        <v>1709</v>
      </c>
      <c r="H6" s="481"/>
      <c r="I6" s="481"/>
      <c r="J6" s="481"/>
      <c r="K6" s="481"/>
      <c r="L6" s="481"/>
      <c r="M6" s="482"/>
      <c r="O6" s="878" t="s">
        <v>2015</v>
      </c>
      <c r="P6" s="182" t="s">
        <v>1844</v>
      </c>
      <c r="Q6" s="183"/>
      <c r="R6" s="184"/>
      <c r="S6" s="122"/>
      <c r="T6" s="123"/>
      <c r="U6" s="480" t="s">
        <v>1679</v>
      </c>
      <c r="V6" s="481"/>
      <c r="W6" s="481"/>
      <c r="X6" s="481"/>
      <c r="Y6" s="481"/>
      <c r="Z6" s="481"/>
      <c r="AA6" s="482"/>
    </row>
    <row r="7" spans="1:27" ht="12.75" customHeight="1">
      <c r="A7" s="806"/>
      <c r="B7" s="137" t="s">
        <v>1811</v>
      </c>
      <c r="C7" s="138"/>
      <c r="D7" s="139"/>
      <c r="E7" s="185"/>
      <c r="F7" s="123">
        <v>0</v>
      </c>
      <c r="G7" s="764" t="s">
        <v>1711</v>
      </c>
      <c r="H7" s="765"/>
      <c r="I7" s="765"/>
      <c r="J7" s="765"/>
      <c r="K7" s="765"/>
      <c r="L7" s="765"/>
      <c r="M7" s="766"/>
      <c r="O7" s="879"/>
      <c r="P7" s="137" t="s">
        <v>1845</v>
      </c>
      <c r="Q7" s="138"/>
      <c r="R7" s="139"/>
      <c r="S7" s="92"/>
      <c r="T7" s="93">
        <v>0</v>
      </c>
      <c r="U7" s="448" t="s">
        <v>1700</v>
      </c>
      <c r="V7" s="449"/>
      <c r="W7" s="449"/>
      <c r="X7" s="449"/>
      <c r="Y7" s="449"/>
      <c r="Z7" s="449"/>
      <c r="AA7" s="456"/>
    </row>
    <row r="8" spans="1:27" ht="12.75" customHeight="1">
      <c r="A8" s="806"/>
      <c r="B8" s="137" t="s">
        <v>1812</v>
      </c>
      <c r="C8" s="138"/>
      <c r="D8" s="139"/>
      <c r="E8" s="92"/>
      <c r="F8" s="93">
        <v>0</v>
      </c>
      <c r="G8" s="448" t="s">
        <v>1713</v>
      </c>
      <c r="H8" s="449"/>
      <c r="I8" s="449"/>
      <c r="J8" s="449"/>
      <c r="K8" s="449"/>
      <c r="L8" s="449"/>
      <c r="M8" s="456"/>
      <c r="O8" s="879"/>
      <c r="P8" s="137" t="s">
        <v>1846</v>
      </c>
      <c r="Q8" s="138"/>
      <c r="R8" s="139"/>
      <c r="S8" s="92"/>
      <c r="T8" s="93">
        <v>0</v>
      </c>
      <c r="U8" s="448" t="s">
        <v>1702</v>
      </c>
      <c r="V8" s="449"/>
      <c r="W8" s="449"/>
      <c r="X8" s="449"/>
      <c r="Y8" s="449"/>
      <c r="Z8" s="449"/>
      <c r="AA8" s="456"/>
    </row>
    <row r="9" spans="1:27" ht="12.75" customHeight="1">
      <c r="A9" s="806"/>
      <c r="B9" s="137" t="s">
        <v>1813</v>
      </c>
      <c r="C9" s="138"/>
      <c r="D9" s="139"/>
      <c r="E9" s="185"/>
      <c r="F9" s="123">
        <v>0</v>
      </c>
      <c r="G9" s="1037" t="s">
        <v>1683</v>
      </c>
      <c r="H9" s="1038"/>
      <c r="I9" s="1038"/>
      <c r="J9" s="1038"/>
      <c r="K9" s="1038"/>
      <c r="L9" s="1038"/>
      <c r="M9" s="1039"/>
      <c r="O9" s="879"/>
      <c r="P9" s="186" t="s">
        <v>1847</v>
      </c>
      <c r="Q9" s="187"/>
      <c r="R9" s="188"/>
      <c r="S9" s="92"/>
      <c r="T9" s="93">
        <v>0</v>
      </c>
      <c r="U9" s="448" t="s">
        <v>1704</v>
      </c>
      <c r="V9" s="449"/>
      <c r="W9" s="449"/>
      <c r="X9" s="449"/>
      <c r="Y9" s="449"/>
      <c r="Z9" s="449"/>
      <c r="AA9" s="456"/>
    </row>
    <row r="10" spans="1:27" ht="12.75" customHeight="1">
      <c r="A10" s="806"/>
      <c r="B10" s="137" t="s">
        <v>1814</v>
      </c>
      <c r="C10" s="138"/>
      <c r="D10" s="139"/>
      <c r="E10" s="92"/>
      <c r="F10" s="93">
        <v>0</v>
      </c>
      <c r="G10" s="448" t="s">
        <v>1684</v>
      </c>
      <c r="H10" s="449"/>
      <c r="I10" s="449"/>
      <c r="J10" s="449"/>
      <c r="K10" s="449"/>
      <c r="L10" s="449"/>
      <c r="M10" s="456"/>
      <c r="O10" s="879"/>
      <c r="P10" s="137" t="s">
        <v>1848</v>
      </c>
      <c r="Q10" s="138"/>
      <c r="R10" s="139"/>
      <c r="S10" s="92"/>
      <c r="T10" s="93">
        <v>0</v>
      </c>
      <c r="U10" s="448" t="s">
        <v>1706</v>
      </c>
      <c r="V10" s="449"/>
      <c r="W10" s="449"/>
      <c r="X10" s="449"/>
      <c r="Y10" s="449"/>
      <c r="Z10" s="449"/>
      <c r="AA10" s="456"/>
    </row>
    <row r="11" spans="1:27" ht="12.75" customHeight="1">
      <c r="A11" s="806"/>
      <c r="B11" s="137" t="s">
        <v>1815</v>
      </c>
      <c r="C11" s="138"/>
      <c r="D11" s="139"/>
      <c r="E11" s="92"/>
      <c r="F11" s="93"/>
      <c r="G11" s="448" t="s">
        <v>1685</v>
      </c>
      <c r="H11" s="449"/>
      <c r="I11" s="449"/>
      <c r="J11" s="449"/>
      <c r="K11" s="449"/>
      <c r="L11" s="449"/>
      <c r="M11" s="456"/>
      <c r="O11" s="879"/>
      <c r="P11" s="186" t="s">
        <v>1849</v>
      </c>
      <c r="Q11" s="187"/>
      <c r="R11" s="188"/>
      <c r="S11" s="125"/>
      <c r="T11" s="126">
        <v>0</v>
      </c>
      <c r="U11" s="468" t="s">
        <v>1707</v>
      </c>
      <c r="V11" s="469"/>
      <c r="W11" s="469"/>
      <c r="X11" s="469"/>
      <c r="Y11" s="469"/>
      <c r="Z11" s="469"/>
      <c r="AA11" s="483"/>
    </row>
    <row r="12" spans="1:27" ht="12.75" customHeight="1">
      <c r="A12" s="806"/>
      <c r="B12" s="137" t="s">
        <v>1816</v>
      </c>
      <c r="C12" s="138"/>
      <c r="D12" s="139"/>
      <c r="E12" s="92"/>
      <c r="F12" s="93">
        <v>0</v>
      </c>
      <c r="G12" s="468" t="s">
        <v>1686</v>
      </c>
      <c r="H12" s="469"/>
      <c r="I12" s="469"/>
      <c r="J12" s="469"/>
      <c r="K12" s="469"/>
      <c r="L12" s="469"/>
      <c r="M12" s="483"/>
      <c r="O12" s="880"/>
      <c r="P12" s="1029" t="s">
        <v>1591</v>
      </c>
      <c r="Q12" s="1030"/>
      <c r="R12" s="1031"/>
      <c r="S12" s="96">
        <f>SUM(S6:S11)</f>
        <v>0</v>
      </c>
      <c r="T12" s="98">
        <f>SUM(T6:T11)</f>
        <v>0</v>
      </c>
      <c r="U12" s="457"/>
      <c r="V12" s="458"/>
      <c r="W12" s="458"/>
      <c r="X12" s="458"/>
      <c r="Y12" s="458"/>
      <c r="Z12" s="458"/>
      <c r="AA12" s="459"/>
    </row>
    <row r="13" spans="1:27" ht="12.75" customHeight="1">
      <c r="A13" s="807"/>
      <c r="B13" s="1029" t="s">
        <v>1591</v>
      </c>
      <c r="C13" s="1030"/>
      <c r="D13" s="1031"/>
      <c r="E13" s="96">
        <f>SUM(E6:E12)</f>
        <v>0</v>
      </c>
      <c r="F13" s="98">
        <f>SUM(F6:F12)</f>
        <v>0</v>
      </c>
      <c r="G13" s="457"/>
      <c r="H13" s="458"/>
      <c r="I13" s="458"/>
      <c r="J13" s="458"/>
      <c r="K13" s="458"/>
      <c r="L13" s="458"/>
      <c r="M13" s="459"/>
      <c r="O13" s="878" t="s">
        <v>1974</v>
      </c>
      <c r="P13" s="182" t="s">
        <v>2108</v>
      </c>
      <c r="Q13" s="183"/>
      <c r="R13" s="184"/>
      <c r="S13" s="185"/>
      <c r="T13" s="123">
        <v>0</v>
      </c>
      <c r="U13" s="480" t="s">
        <v>1759</v>
      </c>
      <c r="V13" s="481"/>
      <c r="W13" s="481"/>
      <c r="X13" s="481"/>
      <c r="Y13" s="481"/>
      <c r="Z13" s="481"/>
      <c r="AA13" s="482"/>
    </row>
    <row r="14" spans="1:27" ht="12.75" customHeight="1">
      <c r="A14" s="805" t="s">
        <v>1968</v>
      </c>
      <c r="B14" s="182" t="s">
        <v>1817</v>
      </c>
      <c r="C14" s="183"/>
      <c r="D14" s="184"/>
      <c r="E14" s="90"/>
      <c r="F14" s="91">
        <v>0</v>
      </c>
      <c r="G14" s="480" t="s">
        <v>1664</v>
      </c>
      <c r="H14" s="481"/>
      <c r="I14" s="481"/>
      <c r="J14" s="481"/>
      <c r="K14" s="481"/>
      <c r="L14" s="481"/>
      <c r="M14" s="482"/>
      <c r="O14" s="879"/>
      <c r="P14" s="137" t="s">
        <v>2109</v>
      </c>
      <c r="Q14" s="138"/>
      <c r="R14" s="139"/>
      <c r="S14" s="92"/>
      <c r="T14" s="93">
        <v>0</v>
      </c>
      <c r="U14" s="448" t="s">
        <v>1729</v>
      </c>
      <c r="V14" s="449"/>
      <c r="W14" s="449"/>
      <c r="X14" s="449"/>
      <c r="Y14" s="449"/>
      <c r="Z14" s="449"/>
      <c r="AA14" s="456"/>
    </row>
    <row r="15" spans="1:27" ht="12.75" customHeight="1">
      <c r="A15" s="806"/>
      <c r="B15" s="137" t="s">
        <v>1818</v>
      </c>
      <c r="C15" s="138"/>
      <c r="D15" s="139"/>
      <c r="E15" s="92"/>
      <c r="F15" s="93">
        <v>0</v>
      </c>
      <c r="G15" s="448" t="s">
        <v>1666</v>
      </c>
      <c r="H15" s="449"/>
      <c r="I15" s="449"/>
      <c r="J15" s="449"/>
      <c r="K15" s="449"/>
      <c r="L15" s="449"/>
      <c r="M15" s="456"/>
      <c r="O15" s="879"/>
      <c r="P15" s="137" t="s">
        <v>2110</v>
      </c>
      <c r="Q15" s="138"/>
      <c r="R15" s="139"/>
      <c r="S15" s="125"/>
      <c r="T15" s="126">
        <v>0</v>
      </c>
      <c r="U15" s="448" t="s">
        <v>1730</v>
      </c>
      <c r="V15" s="449"/>
      <c r="W15" s="449"/>
      <c r="X15" s="449"/>
      <c r="Y15" s="449"/>
      <c r="Z15" s="449"/>
      <c r="AA15" s="456"/>
    </row>
    <row r="16" spans="1:27" ht="12.75" customHeight="1">
      <c r="A16" s="806"/>
      <c r="B16" s="137" t="s">
        <v>1819</v>
      </c>
      <c r="C16" s="138"/>
      <c r="D16" s="139"/>
      <c r="E16" s="92"/>
      <c r="F16" s="93">
        <v>0</v>
      </c>
      <c r="G16" s="448" t="s">
        <v>1668</v>
      </c>
      <c r="H16" s="449"/>
      <c r="I16" s="449"/>
      <c r="J16" s="449"/>
      <c r="K16" s="449"/>
      <c r="L16" s="449"/>
      <c r="M16" s="456"/>
      <c r="O16" s="879"/>
      <c r="P16" s="186" t="s">
        <v>2111</v>
      </c>
      <c r="Q16" s="187"/>
      <c r="R16" s="188"/>
      <c r="S16" s="92"/>
      <c r="T16" s="93">
        <v>0</v>
      </c>
      <c r="U16" s="448" t="s">
        <v>1673</v>
      </c>
      <c r="V16" s="449"/>
      <c r="W16" s="449"/>
      <c r="X16" s="449"/>
      <c r="Y16" s="449"/>
      <c r="Z16" s="449"/>
      <c r="AA16" s="456"/>
    </row>
    <row r="17" spans="1:27" ht="12.75" customHeight="1">
      <c r="A17" s="806"/>
      <c r="B17" s="137" t="s">
        <v>1820</v>
      </c>
      <c r="C17" s="138"/>
      <c r="D17" s="139"/>
      <c r="E17" s="92"/>
      <c r="F17" s="93">
        <v>0</v>
      </c>
      <c r="G17" s="448" t="s">
        <v>1670</v>
      </c>
      <c r="H17" s="449"/>
      <c r="I17" s="449"/>
      <c r="J17" s="449"/>
      <c r="K17" s="449"/>
      <c r="L17" s="449"/>
      <c r="M17" s="456"/>
      <c r="O17" s="879"/>
      <c r="P17" s="137" t="s">
        <v>2112</v>
      </c>
      <c r="Q17" s="138"/>
      <c r="R17" s="139"/>
      <c r="S17" s="125"/>
      <c r="T17" s="126">
        <v>0</v>
      </c>
      <c r="U17" s="448" t="s">
        <v>1675</v>
      </c>
      <c r="V17" s="449"/>
      <c r="W17" s="449"/>
      <c r="X17" s="449"/>
      <c r="Y17" s="449"/>
      <c r="Z17" s="449"/>
      <c r="AA17" s="456"/>
    </row>
    <row r="18" spans="1:27" ht="12.75" customHeight="1">
      <c r="A18" s="806"/>
      <c r="B18" s="137" t="s">
        <v>1821</v>
      </c>
      <c r="C18" s="138"/>
      <c r="D18" s="139"/>
      <c r="E18" s="92"/>
      <c r="F18" s="93">
        <v>0</v>
      </c>
      <c r="G18" s="448" t="s">
        <v>1672</v>
      </c>
      <c r="H18" s="449"/>
      <c r="I18" s="449"/>
      <c r="J18" s="449"/>
      <c r="K18" s="449"/>
      <c r="L18" s="449"/>
      <c r="M18" s="456"/>
      <c r="O18" s="879"/>
      <c r="P18" s="137" t="s">
        <v>2113</v>
      </c>
      <c r="Q18" s="138"/>
      <c r="R18" s="139"/>
      <c r="S18" s="92"/>
      <c r="T18" s="93">
        <v>0</v>
      </c>
      <c r="U18" s="448" t="s">
        <v>1677</v>
      </c>
      <c r="V18" s="449"/>
      <c r="W18" s="449"/>
      <c r="X18" s="449"/>
      <c r="Y18" s="449"/>
      <c r="Z18" s="449"/>
      <c r="AA18" s="456"/>
    </row>
    <row r="19" spans="1:27" ht="12.75" customHeight="1">
      <c r="A19" s="806"/>
      <c r="B19" s="137" t="s">
        <v>1822</v>
      </c>
      <c r="C19" s="138"/>
      <c r="D19" s="139"/>
      <c r="E19" s="92"/>
      <c r="F19" s="93">
        <v>0</v>
      </c>
      <c r="G19" s="448" t="s">
        <v>1674</v>
      </c>
      <c r="H19" s="449"/>
      <c r="I19" s="449"/>
      <c r="J19" s="449"/>
      <c r="K19" s="449"/>
      <c r="L19" s="449"/>
      <c r="M19" s="456"/>
      <c r="O19" s="879"/>
      <c r="P19" s="137" t="s">
        <v>2114</v>
      </c>
      <c r="Q19" s="138"/>
      <c r="R19" s="139"/>
      <c r="S19" s="92"/>
      <c r="T19" s="93">
        <v>0</v>
      </c>
      <c r="U19" s="448" t="s">
        <v>1722</v>
      </c>
      <c r="V19" s="449"/>
      <c r="W19" s="449"/>
      <c r="X19" s="449"/>
      <c r="Y19" s="449"/>
      <c r="Z19" s="449"/>
      <c r="AA19" s="456"/>
    </row>
    <row r="20" spans="1:27" ht="12.75" customHeight="1">
      <c r="A20" s="806"/>
      <c r="B20" s="137" t="s">
        <v>1823</v>
      </c>
      <c r="C20" s="138"/>
      <c r="D20" s="139"/>
      <c r="E20" s="92"/>
      <c r="F20" s="93"/>
      <c r="G20" s="468" t="s">
        <v>1676</v>
      </c>
      <c r="H20" s="469"/>
      <c r="I20" s="469"/>
      <c r="J20" s="469"/>
      <c r="K20" s="469"/>
      <c r="L20" s="469"/>
      <c r="M20" s="483"/>
      <c r="O20" s="879"/>
      <c r="P20" s="137" t="s">
        <v>2115</v>
      </c>
      <c r="Q20" s="138"/>
      <c r="R20" s="139"/>
      <c r="S20" s="92"/>
      <c r="T20" s="93">
        <v>0</v>
      </c>
      <c r="U20" s="468" t="s">
        <v>1724</v>
      </c>
      <c r="V20" s="469"/>
      <c r="W20" s="469"/>
      <c r="X20" s="469"/>
      <c r="Y20" s="469"/>
      <c r="Z20" s="469"/>
      <c r="AA20" s="483"/>
    </row>
    <row r="21" spans="1:27" ht="12.75" customHeight="1">
      <c r="A21" s="807"/>
      <c r="B21" s="1029" t="s">
        <v>1591</v>
      </c>
      <c r="C21" s="1030"/>
      <c r="D21" s="1031"/>
      <c r="E21" s="96">
        <f>SUM(E14:E20)</f>
        <v>0</v>
      </c>
      <c r="F21" s="98">
        <f>SUM(F14:F20)</f>
        <v>0</v>
      </c>
      <c r="G21" s="457"/>
      <c r="H21" s="458"/>
      <c r="I21" s="458"/>
      <c r="J21" s="458"/>
      <c r="K21" s="458"/>
      <c r="L21" s="458"/>
      <c r="M21" s="459"/>
      <c r="O21" s="880"/>
      <c r="P21" s="1029" t="s">
        <v>1591</v>
      </c>
      <c r="Q21" s="1030"/>
      <c r="R21" s="1031"/>
      <c r="S21" s="96">
        <f>SUM(S13:S20)</f>
        <v>0</v>
      </c>
      <c r="T21" s="98">
        <f>SUM(T13:T20)</f>
        <v>0</v>
      </c>
      <c r="U21" s="457"/>
      <c r="V21" s="458"/>
      <c r="W21" s="458"/>
      <c r="X21" s="458"/>
      <c r="Y21" s="458"/>
      <c r="Z21" s="458"/>
      <c r="AA21" s="459"/>
    </row>
    <row r="22" spans="1:27" ht="12.75" customHeight="1">
      <c r="A22" s="878" t="s">
        <v>1970</v>
      </c>
      <c r="B22" s="182" t="s">
        <v>1824</v>
      </c>
      <c r="C22" s="183"/>
      <c r="D22" s="184"/>
      <c r="E22" s="185"/>
      <c r="F22" s="123">
        <v>0</v>
      </c>
      <c r="G22" s="480" t="s">
        <v>1678</v>
      </c>
      <c r="H22" s="481"/>
      <c r="I22" s="481"/>
      <c r="J22" s="481"/>
      <c r="K22" s="481"/>
      <c r="L22" s="481"/>
      <c r="M22" s="482"/>
      <c r="O22" s="805" t="s">
        <v>1975</v>
      </c>
      <c r="P22" s="182" t="s">
        <v>2116</v>
      </c>
      <c r="Q22" s="183"/>
      <c r="R22" s="184"/>
      <c r="S22" s="90"/>
      <c r="T22" s="91">
        <v>0</v>
      </c>
      <c r="U22" s="480" t="s">
        <v>1696</v>
      </c>
      <c r="V22" s="481"/>
      <c r="W22" s="481"/>
      <c r="X22" s="481"/>
      <c r="Y22" s="481"/>
      <c r="Z22" s="481"/>
      <c r="AA22" s="482"/>
    </row>
    <row r="23" spans="1:27" ht="12.75" customHeight="1">
      <c r="A23" s="879"/>
      <c r="B23" s="137" t="s">
        <v>1825</v>
      </c>
      <c r="C23" s="138"/>
      <c r="D23" s="139"/>
      <c r="E23" s="92"/>
      <c r="F23" s="93">
        <v>0</v>
      </c>
      <c r="G23" s="448" t="s">
        <v>1680</v>
      </c>
      <c r="H23" s="449"/>
      <c r="I23" s="449"/>
      <c r="J23" s="449"/>
      <c r="K23" s="449"/>
      <c r="L23" s="449"/>
      <c r="M23" s="456"/>
      <c r="O23" s="806"/>
      <c r="P23" s="137" t="s">
        <v>2117</v>
      </c>
      <c r="Q23" s="138"/>
      <c r="R23" s="139"/>
      <c r="S23" s="92"/>
      <c r="T23" s="93">
        <v>0</v>
      </c>
      <c r="U23" s="448" t="s">
        <v>1698</v>
      </c>
      <c r="V23" s="449"/>
      <c r="W23" s="449"/>
      <c r="X23" s="449"/>
      <c r="Y23" s="449"/>
      <c r="Z23" s="449"/>
      <c r="AA23" s="456"/>
    </row>
    <row r="24" spans="1:27" ht="12.75" customHeight="1">
      <c r="A24" s="879"/>
      <c r="B24" s="137" t="s">
        <v>1826</v>
      </c>
      <c r="C24" s="138"/>
      <c r="D24" s="139"/>
      <c r="E24" s="106"/>
      <c r="F24" s="121">
        <v>0</v>
      </c>
      <c r="G24" s="899" t="s">
        <v>1682</v>
      </c>
      <c r="H24" s="900"/>
      <c r="I24" s="900"/>
      <c r="J24" s="900"/>
      <c r="K24" s="900"/>
      <c r="L24" s="900"/>
      <c r="M24" s="901"/>
      <c r="O24" s="806"/>
      <c r="P24" s="137" t="s">
        <v>2118</v>
      </c>
      <c r="Q24" s="138"/>
      <c r="R24" s="139"/>
      <c r="S24" s="185"/>
      <c r="T24" s="123">
        <v>0</v>
      </c>
      <c r="U24" s="448" t="s">
        <v>1732</v>
      </c>
      <c r="V24" s="449"/>
      <c r="W24" s="449"/>
      <c r="X24" s="449"/>
      <c r="Y24" s="449"/>
      <c r="Z24" s="449"/>
      <c r="AA24" s="456"/>
    </row>
    <row r="25" spans="1:27" ht="12.75" customHeight="1">
      <c r="A25" s="879"/>
      <c r="B25" s="137" t="s">
        <v>1827</v>
      </c>
      <c r="C25" s="138"/>
      <c r="D25" s="139"/>
      <c r="E25" s="106"/>
      <c r="F25" s="121">
        <v>0</v>
      </c>
      <c r="G25" s="899" t="s">
        <v>1688</v>
      </c>
      <c r="H25" s="900"/>
      <c r="I25" s="900"/>
      <c r="J25" s="900"/>
      <c r="K25" s="900"/>
      <c r="L25" s="900"/>
      <c r="M25" s="901"/>
      <c r="O25" s="806"/>
      <c r="P25" s="137" t="s">
        <v>2119</v>
      </c>
      <c r="Q25" s="138"/>
      <c r="R25" s="139"/>
      <c r="S25" s="92"/>
      <c r="T25" s="93">
        <v>0</v>
      </c>
      <c r="U25" s="448" t="s">
        <v>1734</v>
      </c>
      <c r="V25" s="449"/>
      <c r="W25" s="449"/>
      <c r="X25" s="449"/>
      <c r="Y25" s="449"/>
      <c r="Z25" s="449"/>
      <c r="AA25" s="456"/>
    </row>
    <row r="26" spans="1:27" ht="12.75" customHeight="1">
      <c r="A26" s="879"/>
      <c r="B26" s="137" t="s">
        <v>1828</v>
      </c>
      <c r="C26" s="138"/>
      <c r="D26" s="139"/>
      <c r="E26" s="106"/>
      <c r="F26" s="121">
        <v>0</v>
      </c>
      <c r="G26" s="899" t="s">
        <v>1689</v>
      </c>
      <c r="H26" s="900"/>
      <c r="I26" s="900"/>
      <c r="J26" s="900"/>
      <c r="K26" s="900"/>
      <c r="L26" s="900"/>
      <c r="M26" s="901"/>
      <c r="O26" s="806"/>
      <c r="P26" s="137" t="s">
        <v>2120</v>
      </c>
      <c r="Q26" s="138"/>
      <c r="R26" s="139"/>
      <c r="S26" s="92"/>
      <c r="T26" s="93">
        <v>0</v>
      </c>
      <c r="U26" s="448" t="s">
        <v>1736</v>
      </c>
      <c r="V26" s="449"/>
      <c r="W26" s="449"/>
      <c r="X26" s="449"/>
      <c r="Y26" s="449"/>
      <c r="Z26" s="449"/>
      <c r="AA26" s="456"/>
    </row>
    <row r="27" spans="1:27" ht="12.75" customHeight="1">
      <c r="A27" s="879"/>
      <c r="B27" s="137" t="s">
        <v>1829</v>
      </c>
      <c r="C27" s="138"/>
      <c r="D27" s="139"/>
      <c r="E27" s="106"/>
      <c r="F27" s="121">
        <v>0</v>
      </c>
      <c r="G27" s="899" t="s">
        <v>1690</v>
      </c>
      <c r="H27" s="900"/>
      <c r="I27" s="900"/>
      <c r="J27" s="900"/>
      <c r="K27" s="900"/>
      <c r="L27" s="900"/>
      <c r="M27" s="901"/>
      <c r="O27" s="806"/>
      <c r="P27" s="137" t="s">
        <v>2121</v>
      </c>
      <c r="Q27" s="138"/>
      <c r="R27" s="139"/>
      <c r="S27" s="92"/>
      <c r="T27" s="93">
        <v>0</v>
      </c>
      <c r="U27" s="468" t="s">
        <v>1738</v>
      </c>
      <c r="V27" s="469"/>
      <c r="W27" s="469"/>
      <c r="X27" s="469"/>
      <c r="Y27" s="469"/>
      <c r="Z27" s="469"/>
      <c r="AA27" s="483"/>
    </row>
    <row r="28" spans="1:27" ht="12.75" customHeight="1">
      <c r="A28" s="879"/>
      <c r="B28" s="186" t="s">
        <v>1830</v>
      </c>
      <c r="C28" s="187"/>
      <c r="D28" s="188"/>
      <c r="E28" s="106"/>
      <c r="F28" s="121">
        <v>0</v>
      </c>
      <c r="G28" s="899" t="s">
        <v>1691</v>
      </c>
      <c r="H28" s="900"/>
      <c r="I28" s="900"/>
      <c r="J28" s="900"/>
      <c r="K28" s="900"/>
      <c r="L28" s="900"/>
      <c r="M28" s="901"/>
      <c r="O28" s="807"/>
      <c r="P28" s="1029" t="s">
        <v>1591</v>
      </c>
      <c r="Q28" s="1030"/>
      <c r="R28" s="1031"/>
      <c r="S28" s="189">
        <f>SUM(S22:S27)</f>
        <v>0</v>
      </c>
      <c r="T28" s="190">
        <f>SUM(T22:T27)</f>
        <v>0</v>
      </c>
      <c r="U28" s="457"/>
      <c r="V28" s="458"/>
      <c r="W28" s="458"/>
      <c r="X28" s="458"/>
      <c r="Y28" s="458"/>
      <c r="Z28" s="458"/>
      <c r="AA28" s="459"/>
    </row>
    <row r="29" spans="1:27" ht="12.75" customHeight="1">
      <c r="A29" s="879"/>
      <c r="B29" s="137" t="s">
        <v>2075</v>
      </c>
      <c r="C29" s="138"/>
      <c r="D29" s="139"/>
      <c r="E29" s="92"/>
      <c r="F29" s="93">
        <v>0</v>
      </c>
      <c r="G29" s="468" t="s">
        <v>1692</v>
      </c>
      <c r="H29" s="469"/>
      <c r="I29" s="469"/>
      <c r="J29" s="469"/>
      <c r="K29" s="469"/>
      <c r="L29" s="469"/>
      <c r="M29" s="483"/>
      <c r="O29" s="878" t="s">
        <v>1976</v>
      </c>
      <c r="P29" s="182" t="s">
        <v>2122</v>
      </c>
      <c r="Q29" s="183"/>
      <c r="R29" s="184"/>
      <c r="S29" s="127"/>
      <c r="T29" s="128">
        <v>0</v>
      </c>
      <c r="U29" s="480" t="s">
        <v>1780</v>
      </c>
      <c r="V29" s="481"/>
      <c r="W29" s="481"/>
      <c r="X29" s="481"/>
      <c r="Y29" s="481"/>
      <c r="Z29" s="481"/>
      <c r="AA29" s="482"/>
    </row>
    <row r="30" spans="1:27" ht="12.75" customHeight="1">
      <c r="A30" s="880"/>
      <c r="B30" s="1029" t="s">
        <v>1591</v>
      </c>
      <c r="C30" s="1030"/>
      <c r="D30" s="1031"/>
      <c r="E30" s="96">
        <f>SUM(E22:E29)</f>
        <v>0</v>
      </c>
      <c r="F30" s="98">
        <f>SUM(F22:F29)</f>
        <v>0</v>
      </c>
      <c r="G30" s="457"/>
      <c r="H30" s="458"/>
      <c r="I30" s="458"/>
      <c r="J30" s="458"/>
      <c r="K30" s="458"/>
      <c r="L30" s="458"/>
      <c r="M30" s="459"/>
      <c r="O30" s="879"/>
      <c r="P30" s="137" t="s">
        <v>2123</v>
      </c>
      <c r="Q30" s="138"/>
      <c r="R30" s="139"/>
      <c r="S30" s="127"/>
      <c r="T30" s="128">
        <v>0</v>
      </c>
      <c r="U30" s="448" t="s">
        <v>1781</v>
      </c>
      <c r="V30" s="449"/>
      <c r="W30" s="449"/>
      <c r="X30" s="449"/>
      <c r="Y30" s="449"/>
      <c r="Z30" s="449"/>
      <c r="AA30" s="456"/>
    </row>
    <row r="31" spans="1:27" ht="12.75" customHeight="1">
      <c r="A31" s="878" t="s">
        <v>1972</v>
      </c>
      <c r="B31" s="191" t="s">
        <v>1832</v>
      </c>
      <c r="C31" s="192"/>
      <c r="D31" s="193"/>
      <c r="E31" s="122"/>
      <c r="F31" s="194">
        <v>0</v>
      </c>
      <c r="G31" s="480" t="s">
        <v>1693</v>
      </c>
      <c r="H31" s="481"/>
      <c r="I31" s="481"/>
      <c r="J31" s="481"/>
      <c r="K31" s="481"/>
      <c r="L31" s="481"/>
      <c r="M31" s="482"/>
      <c r="O31" s="879"/>
      <c r="P31" s="137" t="s">
        <v>2124</v>
      </c>
      <c r="Q31" s="138"/>
      <c r="R31" s="139"/>
      <c r="S31" s="195"/>
      <c r="T31" s="196">
        <v>0</v>
      </c>
      <c r="U31" s="197" t="s">
        <v>1782</v>
      </c>
      <c r="V31" s="198"/>
      <c r="W31" s="198"/>
      <c r="X31" s="198"/>
      <c r="Y31" s="198"/>
      <c r="Z31" s="198"/>
      <c r="AA31" s="199"/>
    </row>
    <row r="32" spans="1:27" ht="12.75" customHeight="1">
      <c r="A32" s="879"/>
      <c r="B32" s="137" t="s">
        <v>1833</v>
      </c>
      <c r="C32" s="138"/>
      <c r="D32" s="139"/>
      <c r="E32" s="106"/>
      <c r="F32" s="121">
        <v>0</v>
      </c>
      <c r="G32" s="448" t="s">
        <v>1695</v>
      </c>
      <c r="H32" s="449"/>
      <c r="I32" s="449"/>
      <c r="J32" s="449"/>
      <c r="K32" s="449"/>
      <c r="L32" s="449"/>
      <c r="M32" s="456"/>
      <c r="O32" s="879"/>
      <c r="P32" s="186" t="s">
        <v>2125</v>
      </c>
      <c r="Q32" s="187"/>
      <c r="R32" s="188"/>
      <c r="S32" s="127"/>
      <c r="T32" s="128">
        <v>0</v>
      </c>
      <c r="U32" s="468" t="s">
        <v>1783</v>
      </c>
      <c r="V32" s="469"/>
      <c r="W32" s="469"/>
      <c r="X32" s="469"/>
      <c r="Y32" s="469"/>
      <c r="Z32" s="469"/>
      <c r="AA32" s="483"/>
    </row>
    <row r="33" spans="1:27" ht="12.75" customHeight="1">
      <c r="A33" s="879"/>
      <c r="B33" s="137" t="s">
        <v>1834</v>
      </c>
      <c r="C33" s="138"/>
      <c r="D33" s="139"/>
      <c r="E33" s="92"/>
      <c r="F33" s="93">
        <v>0</v>
      </c>
      <c r="G33" s="448" t="s">
        <v>1687</v>
      </c>
      <c r="H33" s="449"/>
      <c r="I33" s="449"/>
      <c r="J33" s="449"/>
      <c r="K33" s="449"/>
      <c r="L33" s="449"/>
      <c r="M33" s="456"/>
      <c r="O33" s="880"/>
      <c r="P33" s="1029" t="s">
        <v>1591</v>
      </c>
      <c r="Q33" s="1030"/>
      <c r="R33" s="1031"/>
      <c r="S33" s="189">
        <f>SUM(S29:S32)</f>
        <v>0</v>
      </c>
      <c r="T33" s="190">
        <f>SUM(T29:T32)</f>
        <v>0</v>
      </c>
      <c r="U33" s="457"/>
      <c r="V33" s="458"/>
      <c r="W33" s="458"/>
      <c r="X33" s="458"/>
      <c r="Y33" s="458"/>
      <c r="Z33" s="458"/>
      <c r="AA33" s="459"/>
    </row>
    <row r="34" spans="1:27" ht="12.75" customHeight="1">
      <c r="A34" s="879"/>
      <c r="B34" s="137" t="s">
        <v>1835</v>
      </c>
      <c r="C34" s="138"/>
      <c r="D34" s="139"/>
      <c r="E34" s="185"/>
      <c r="F34" s="123">
        <v>0</v>
      </c>
      <c r="G34" s="448" t="s">
        <v>1716</v>
      </c>
      <c r="H34" s="449"/>
      <c r="I34" s="449"/>
      <c r="J34" s="449"/>
      <c r="K34" s="449"/>
      <c r="L34" s="449"/>
      <c r="M34" s="456"/>
      <c r="O34" s="878" t="s">
        <v>1977</v>
      </c>
      <c r="P34" s="182" t="s">
        <v>2126</v>
      </c>
      <c r="Q34" s="183"/>
      <c r="R34" s="184"/>
      <c r="S34" s="185"/>
      <c r="T34" s="123">
        <v>0</v>
      </c>
      <c r="U34" s="480" t="s">
        <v>1745</v>
      </c>
      <c r="V34" s="481"/>
      <c r="W34" s="481"/>
      <c r="X34" s="481"/>
      <c r="Y34" s="481"/>
      <c r="Z34" s="481"/>
      <c r="AA34" s="482"/>
    </row>
    <row r="35" spans="1:27" ht="12.75" customHeight="1">
      <c r="A35" s="879"/>
      <c r="B35" s="137" t="s">
        <v>1836</v>
      </c>
      <c r="C35" s="138"/>
      <c r="D35" s="139"/>
      <c r="E35" s="92"/>
      <c r="F35" s="93">
        <v>0</v>
      </c>
      <c r="G35" s="448" t="s">
        <v>1718</v>
      </c>
      <c r="H35" s="449"/>
      <c r="I35" s="449"/>
      <c r="J35" s="449"/>
      <c r="K35" s="449"/>
      <c r="L35" s="449"/>
      <c r="M35" s="456"/>
      <c r="O35" s="879"/>
      <c r="P35" s="137" t="s">
        <v>2127</v>
      </c>
      <c r="Q35" s="138"/>
      <c r="R35" s="139"/>
      <c r="S35" s="92"/>
      <c r="T35" s="93">
        <v>0</v>
      </c>
      <c r="U35" s="448" t="s">
        <v>1747</v>
      </c>
      <c r="V35" s="449"/>
      <c r="W35" s="449"/>
      <c r="X35" s="449"/>
      <c r="Y35" s="449"/>
      <c r="Z35" s="449"/>
      <c r="AA35" s="456"/>
    </row>
    <row r="36" spans="1:27" ht="12.75" customHeight="1">
      <c r="A36" s="879"/>
      <c r="B36" s="200" t="s">
        <v>1837</v>
      </c>
      <c r="C36" s="201"/>
      <c r="D36" s="202"/>
      <c r="E36" s="92"/>
      <c r="F36" s="93">
        <v>0</v>
      </c>
      <c r="G36" s="468" t="s">
        <v>1720</v>
      </c>
      <c r="H36" s="469"/>
      <c r="I36" s="469"/>
      <c r="J36" s="469"/>
      <c r="K36" s="469"/>
      <c r="L36" s="469"/>
      <c r="M36" s="483"/>
      <c r="O36" s="879"/>
      <c r="P36" s="137" t="s">
        <v>2128</v>
      </c>
      <c r="Q36" s="138"/>
      <c r="R36" s="139"/>
      <c r="S36" s="92"/>
      <c r="T36" s="93">
        <v>0</v>
      </c>
      <c r="U36" s="448" t="s">
        <v>1749</v>
      </c>
      <c r="V36" s="449"/>
      <c r="W36" s="449"/>
      <c r="X36" s="449"/>
      <c r="Y36" s="449"/>
      <c r="Z36" s="449"/>
      <c r="AA36" s="456"/>
    </row>
    <row r="37" spans="1:27" ht="12.75" customHeight="1">
      <c r="A37" s="880"/>
      <c r="B37" s="1029" t="s">
        <v>1591</v>
      </c>
      <c r="C37" s="1030"/>
      <c r="D37" s="1031"/>
      <c r="E37" s="96">
        <f>SUM(E31:E36)</f>
        <v>0</v>
      </c>
      <c r="F37" s="98">
        <f>SUM(F31:F36)</f>
        <v>0</v>
      </c>
      <c r="G37" s="457"/>
      <c r="H37" s="458"/>
      <c r="I37" s="458"/>
      <c r="J37" s="458"/>
      <c r="K37" s="458"/>
      <c r="L37" s="458"/>
      <c r="M37" s="459"/>
      <c r="O37" s="879"/>
      <c r="P37" s="137" t="s">
        <v>2129</v>
      </c>
      <c r="Q37" s="138"/>
      <c r="R37" s="139"/>
      <c r="S37" s="125"/>
      <c r="T37" s="126">
        <v>0</v>
      </c>
      <c r="U37" s="448" t="s">
        <v>1751</v>
      </c>
      <c r="V37" s="449"/>
      <c r="W37" s="449"/>
      <c r="X37" s="449"/>
      <c r="Y37" s="449"/>
      <c r="Z37" s="449"/>
      <c r="AA37" s="456"/>
    </row>
    <row r="38" spans="1:27" ht="12.75" customHeight="1">
      <c r="A38" s="878" t="s">
        <v>1973</v>
      </c>
      <c r="B38" s="137" t="s">
        <v>1831</v>
      </c>
      <c r="C38" s="138"/>
      <c r="D38" s="139"/>
      <c r="E38" s="92"/>
      <c r="F38" s="93">
        <v>0</v>
      </c>
      <c r="G38" s="480" t="s">
        <v>1740</v>
      </c>
      <c r="H38" s="481"/>
      <c r="I38" s="481"/>
      <c r="J38" s="481"/>
      <c r="K38" s="481"/>
      <c r="L38" s="481"/>
      <c r="M38" s="482"/>
      <c r="O38" s="879"/>
      <c r="P38" s="137" t="s">
        <v>2130</v>
      </c>
      <c r="Q38" s="138"/>
      <c r="R38" s="139"/>
      <c r="S38" s="125"/>
      <c r="T38" s="126">
        <v>0</v>
      </c>
      <c r="U38" s="468" t="s">
        <v>1779</v>
      </c>
      <c r="V38" s="469"/>
      <c r="W38" s="469"/>
      <c r="X38" s="469"/>
      <c r="Y38" s="469"/>
      <c r="Z38" s="469"/>
      <c r="AA38" s="483"/>
    </row>
    <row r="39" spans="1:27" ht="12.75" customHeight="1">
      <c r="A39" s="879"/>
      <c r="B39" s="137" t="s">
        <v>1838</v>
      </c>
      <c r="C39" s="138"/>
      <c r="D39" s="139"/>
      <c r="E39" s="92"/>
      <c r="F39" s="93">
        <v>0</v>
      </c>
      <c r="G39" s="448" t="s">
        <v>1742</v>
      </c>
      <c r="H39" s="449"/>
      <c r="I39" s="449"/>
      <c r="J39" s="449"/>
      <c r="K39" s="449"/>
      <c r="L39" s="449"/>
      <c r="M39" s="456"/>
      <c r="O39" s="880"/>
      <c r="P39" s="1029" t="s">
        <v>1591</v>
      </c>
      <c r="Q39" s="1030"/>
      <c r="R39" s="1031"/>
      <c r="S39" s="96">
        <f>SUM(S34:S38)</f>
        <v>0</v>
      </c>
      <c r="T39" s="98">
        <f>SUM(T34:T38)</f>
        <v>0</v>
      </c>
      <c r="U39" s="457"/>
      <c r="V39" s="458"/>
      <c r="W39" s="458"/>
      <c r="X39" s="458"/>
      <c r="Y39" s="458"/>
      <c r="Z39" s="458"/>
      <c r="AA39" s="459"/>
    </row>
    <row r="40" spans="1:27" ht="12.75" customHeight="1">
      <c r="A40" s="879"/>
      <c r="B40" s="137" t="s">
        <v>1839</v>
      </c>
      <c r="C40" s="138"/>
      <c r="D40" s="139"/>
      <c r="E40" s="92"/>
      <c r="F40" s="93">
        <v>0</v>
      </c>
      <c r="G40" s="448" t="s">
        <v>1743</v>
      </c>
      <c r="H40" s="449"/>
      <c r="I40" s="449"/>
      <c r="J40" s="449"/>
      <c r="K40" s="449"/>
      <c r="L40" s="449"/>
      <c r="M40" s="456"/>
      <c r="O40" s="878" t="s">
        <v>1978</v>
      </c>
      <c r="P40" s="182" t="s">
        <v>2131</v>
      </c>
      <c r="Q40" s="183"/>
      <c r="R40" s="184"/>
      <c r="S40" s="203"/>
      <c r="T40" s="204">
        <v>0</v>
      </c>
      <c r="U40" s="480" t="s">
        <v>1726</v>
      </c>
      <c r="V40" s="481"/>
      <c r="W40" s="481"/>
      <c r="X40" s="481"/>
      <c r="Y40" s="481"/>
      <c r="Z40" s="481"/>
      <c r="AA40" s="482"/>
    </row>
    <row r="41" spans="1:27" ht="12.75" customHeight="1">
      <c r="A41" s="879"/>
      <c r="B41" s="137" t="s">
        <v>1840</v>
      </c>
      <c r="C41" s="138"/>
      <c r="D41" s="139"/>
      <c r="E41" s="92"/>
      <c r="F41" s="93">
        <v>0</v>
      </c>
      <c r="G41" s="448" t="s">
        <v>1665</v>
      </c>
      <c r="H41" s="449"/>
      <c r="I41" s="449"/>
      <c r="J41" s="449"/>
      <c r="K41" s="449"/>
      <c r="L41" s="449"/>
      <c r="M41" s="456"/>
      <c r="O41" s="879"/>
      <c r="P41" s="137" t="s">
        <v>2132</v>
      </c>
      <c r="Q41" s="138"/>
      <c r="R41" s="139"/>
      <c r="S41" s="127"/>
      <c r="T41" s="128">
        <v>0</v>
      </c>
      <c r="U41" s="448" t="s">
        <v>1727</v>
      </c>
      <c r="V41" s="449"/>
      <c r="W41" s="449"/>
      <c r="X41" s="449"/>
      <c r="Y41" s="449"/>
      <c r="Z41" s="449"/>
      <c r="AA41" s="456"/>
    </row>
    <row r="42" spans="1:27" ht="12.75" customHeight="1">
      <c r="A42" s="879"/>
      <c r="B42" s="137" t="s">
        <v>1841</v>
      </c>
      <c r="C42" s="138"/>
      <c r="D42" s="139"/>
      <c r="E42" s="92"/>
      <c r="F42" s="93">
        <v>0</v>
      </c>
      <c r="G42" s="448" t="s">
        <v>1667</v>
      </c>
      <c r="H42" s="449"/>
      <c r="I42" s="449"/>
      <c r="J42" s="449"/>
      <c r="K42" s="449"/>
      <c r="L42" s="449"/>
      <c r="M42" s="456"/>
      <c r="O42" s="879"/>
      <c r="P42" s="137" t="s">
        <v>2133</v>
      </c>
      <c r="Q42" s="138"/>
      <c r="R42" s="139"/>
      <c r="S42" s="152"/>
      <c r="T42" s="128">
        <v>0</v>
      </c>
      <c r="U42" s="468" t="s">
        <v>1681</v>
      </c>
      <c r="V42" s="469"/>
      <c r="W42" s="469"/>
      <c r="X42" s="469"/>
      <c r="Y42" s="469"/>
      <c r="Z42" s="469"/>
      <c r="AA42" s="483"/>
    </row>
    <row r="43" spans="1:27" ht="12.75" customHeight="1">
      <c r="A43" s="879"/>
      <c r="B43" s="137" t="s">
        <v>1842</v>
      </c>
      <c r="C43" s="138"/>
      <c r="D43" s="139"/>
      <c r="E43" s="92"/>
      <c r="F43" s="93">
        <v>0</v>
      </c>
      <c r="G43" s="448" t="s">
        <v>1669</v>
      </c>
      <c r="H43" s="449"/>
      <c r="I43" s="449"/>
      <c r="J43" s="449"/>
      <c r="K43" s="449"/>
      <c r="L43" s="449"/>
      <c r="M43" s="456"/>
      <c r="O43" s="880"/>
      <c r="P43" s="1029" t="s">
        <v>1591</v>
      </c>
      <c r="Q43" s="1030"/>
      <c r="R43" s="1031"/>
      <c r="S43" s="96">
        <f>SUM(S40:S42)</f>
        <v>0</v>
      </c>
      <c r="T43" s="98">
        <f>SUM(T40:T42)</f>
        <v>0</v>
      </c>
      <c r="U43" s="457"/>
      <c r="V43" s="458"/>
      <c r="W43" s="458"/>
      <c r="X43" s="458"/>
      <c r="Y43" s="458"/>
      <c r="Z43" s="458"/>
      <c r="AA43" s="459"/>
    </row>
    <row r="44" spans="1:27" ht="12.75" customHeight="1">
      <c r="A44" s="879"/>
      <c r="B44" s="186" t="s">
        <v>1843</v>
      </c>
      <c r="C44" s="187"/>
      <c r="D44" s="188"/>
      <c r="E44" s="92"/>
      <c r="F44" s="93">
        <v>0</v>
      </c>
      <c r="G44" s="468" t="s">
        <v>1671</v>
      </c>
      <c r="H44" s="469"/>
      <c r="I44" s="469"/>
      <c r="J44" s="469"/>
      <c r="K44" s="469"/>
      <c r="L44" s="469"/>
      <c r="M44" s="483"/>
      <c r="O44" s="878" t="s">
        <v>1966</v>
      </c>
      <c r="P44" s="182" t="s">
        <v>2134</v>
      </c>
      <c r="Q44" s="183"/>
      <c r="R44" s="184"/>
      <c r="S44" s="122"/>
      <c r="T44" s="194">
        <v>0</v>
      </c>
      <c r="U44" s="205" t="s">
        <v>1960</v>
      </c>
      <c r="V44" s="206"/>
      <c r="W44" s="206"/>
      <c r="X44" s="206"/>
      <c r="Y44" s="206"/>
      <c r="Z44" s="206"/>
      <c r="AA44" s="207"/>
    </row>
    <row r="45" spans="1:27" ht="12.75" customHeight="1">
      <c r="A45" s="880"/>
      <c r="B45" s="1029" t="s">
        <v>1591</v>
      </c>
      <c r="C45" s="1030"/>
      <c r="D45" s="1031"/>
      <c r="E45" s="96">
        <f>SUM(E38:E44)</f>
        <v>0</v>
      </c>
      <c r="F45" s="98">
        <f>SUM(F38:F44)</f>
        <v>0</v>
      </c>
      <c r="G45" s="457"/>
      <c r="H45" s="458"/>
      <c r="I45" s="458"/>
      <c r="J45" s="458"/>
      <c r="K45" s="458"/>
      <c r="L45" s="458"/>
      <c r="M45" s="459"/>
      <c r="O45" s="879"/>
      <c r="P45" s="137" t="s">
        <v>2135</v>
      </c>
      <c r="Q45" s="138"/>
      <c r="R45" s="139"/>
      <c r="S45" s="106"/>
      <c r="T45" s="121">
        <v>0</v>
      </c>
      <c r="U45" s="208" t="s">
        <v>1961</v>
      </c>
      <c r="V45" s="209"/>
      <c r="W45" s="209"/>
      <c r="X45" s="209"/>
      <c r="Y45" s="209"/>
      <c r="Z45" s="209"/>
      <c r="AA45" s="210"/>
    </row>
    <row r="46" spans="1:27" ht="12.75" customHeight="1">
      <c r="A46" s="67"/>
      <c r="B46" s="67"/>
      <c r="C46" s="67"/>
      <c r="D46" s="67"/>
      <c r="O46" s="879"/>
      <c r="P46" s="137" t="s">
        <v>2136</v>
      </c>
      <c r="Q46" s="138"/>
      <c r="R46" s="139"/>
      <c r="S46" s="211"/>
      <c r="T46" s="212">
        <v>0</v>
      </c>
      <c r="U46" s="208" t="s">
        <v>1962</v>
      </c>
      <c r="V46" s="209"/>
      <c r="W46" s="209"/>
      <c r="X46" s="209"/>
      <c r="Y46" s="209"/>
      <c r="Z46" s="209"/>
      <c r="AA46" s="210"/>
    </row>
    <row r="47" spans="1:27" ht="12.75" customHeight="1">
      <c r="A47" s="67"/>
      <c r="B47" s="67"/>
      <c r="C47" s="67"/>
      <c r="D47" s="67"/>
      <c r="O47" s="879"/>
      <c r="P47" s="137" t="s">
        <v>2137</v>
      </c>
      <c r="Q47" s="138"/>
      <c r="R47" s="139"/>
      <c r="S47" s="106"/>
      <c r="T47" s="121">
        <v>0</v>
      </c>
      <c r="U47" s="208" t="s">
        <v>1963</v>
      </c>
      <c r="V47" s="209"/>
      <c r="W47" s="209"/>
      <c r="X47" s="209"/>
      <c r="Y47" s="209"/>
      <c r="Z47" s="209"/>
      <c r="AA47" s="210"/>
    </row>
    <row r="48" spans="1:27" ht="12.75" customHeight="1">
      <c r="A48" s="67"/>
      <c r="B48" s="67"/>
      <c r="C48" s="67"/>
      <c r="D48" s="67"/>
      <c r="O48" s="879"/>
      <c r="P48" s="137" t="s">
        <v>2138</v>
      </c>
      <c r="Q48" s="138"/>
      <c r="R48" s="139"/>
      <c r="S48" s="122"/>
      <c r="T48" s="194">
        <v>0</v>
      </c>
      <c r="U48" s="208" t="s">
        <v>1964</v>
      </c>
      <c r="V48" s="209"/>
      <c r="W48" s="209"/>
      <c r="X48" s="209"/>
      <c r="Y48" s="209"/>
      <c r="Z48" s="209"/>
      <c r="AA48" s="210"/>
    </row>
    <row r="49" spans="1:27" ht="12.75" customHeight="1">
      <c r="A49" s="920" t="s">
        <v>2173</v>
      </c>
      <c r="B49" s="920"/>
      <c r="C49" s="920"/>
      <c r="D49" s="920"/>
      <c r="E49" s="920"/>
      <c r="F49" s="920"/>
      <c r="O49" s="879"/>
      <c r="P49" s="213" t="s">
        <v>2139</v>
      </c>
      <c r="Q49" s="214"/>
      <c r="R49" s="215"/>
      <c r="S49" s="211"/>
      <c r="T49" s="212">
        <v>0</v>
      </c>
      <c r="U49" s="216" t="s">
        <v>1965</v>
      </c>
      <c r="V49" s="217"/>
      <c r="W49" s="217"/>
      <c r="X49" s="217"/>
      <c r="Y49" s="217"/>
      <c r="Z49" s="217"/>
      <c r="AA49" s="218"/>
    </row>
    <row r="50" spans="1:27" ht="12.75" customHeight="1">
      <c r="A50" s="920"/>
      <c r="B50" s="920"/>
      <c r="C50" s="920"/>
      <c r="D50" s="920"/>
      <c r="E50" s="920"/>
      <c r="F50" s="920"/>
      <c r="G50" s="67"/>
      <c r="H50" s="67"/>
      <c r="I50" s="67"/>
      <c r="J50" s="67"/>
      <c r="K50" s="67"/>
      <c r="L50" s="67"/>
      <c r="M50" s="67"/>
      <c r="O50" s="880"/>
      <c r="P50" s="1029" t="s">
        <v>1591</v>
      </c>
      <c r="Q50" s="1030"/>
      <c r="R50" s="1031"/>
      <c r="S50" s="96">
        <f>SUM(S44:S49)</f>
        <v>0</v>
      </c>
      <c r="T50" s="98">
        <f>SUM(T44:T49)</f>
        <v>0</v>
      </c>
      <c r="U50" s="457"/>
      <c r="V50" s="458"/>
      <c r="W50" s="458"/>
      <c r="X50" s="458"/>
      <c r="Y50" s="458"/>
      <c r="Z50" s="458"/>
      <c r="AA50" s="459"/>
    </row>
    <row r="51" spans="1:27" ht="12.75" customHeight="1">
      <c r="A51" s="920" t="s">
        <v>2174</v>
      </c>
      <c r="B51" s="920"/>
      <c r="C51" s="920"/>
      <c r="D51" s="920"/>
      <c r="E51" s="920"/>
      <c r="F51" s="920"/>
      <c r="T51" s="101"/>
      <c r="U51" s="101"/>
      <c r="V51" s="101"/>
      <c r="W51" s="101"/>
      <c r="X51" s="101"/>
      <c r="Y51" s="101"/>
      <c r="Z51" s="101"/>
      <c r="AA51" s="101"/>
    </row>
    <row r="52" spans="1:27" ht="12.75" customHeight="1">
      <c r="A52" s="920"/>
      <c r="B52" s="920"/>
      <c r="C52" s="920"/>
      <c r="D52" s="920"/>
      <c r="E52" s="920"/>
      <c r="F52" s="920"/>
      <c r="O52" s="803" t="s">
        <v>1694</v>
      </c>
      <c r="P52" s="547"/>
      <c r="Q52" s="547"/>
      <c r="R52" s="804"/>
      <c r="S52" s="134">
        <f>SUM(E13,E21,E30,E37,E45,S12,S21,S28,S33,S39,S43,S50)</f>
        <v>0</v>
      </c>
      <c r="T52" s="135">
        <f>SUM(F13,F21,F30,F37,F45,T12,T21,T28,T33,T39,T43,T50)</f>
        <v>0</v>
      </c>
      <c r="U52" s="101"/>
      <c r="V52" s="101"/>
      <c r="W52" s="101"/>
      <c r="X52" s="101"/>
      <c r="Y52" s="101"/>
      <c r="Z52" s="101"/>
      <c r="AA52" s="101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1045" t="s">
        <v>1574</v>
      </c>
      <c r="B1" s="1046"/>
      <c r="C1" s="1046"/>
      <c r="D1" s="1044" t="s">
        <v>1576</v>
      </c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777" t="str">
        <f>集計表!AB1</f>
        <v>2025/5</v>
      </c>
      <c r="Y1" s="777"/>
      <c r="Z1" s="777"/>
      <c r="AA1" s="778"/>
    </row>
    <row r="2" spans="1:27" ht="18.75" customHeight="1">
      <c r="A2" s="524" t="s">
        <v>56</v>
      </c>
      <c r="B2" s="525"/>
      <c r="C2" s="526"/>
      <c r="D2" s="533">
        <v>2024</v>
      </c>
      <c r="E2" s="533"/>
      <c r="F2" s="1042">
        <f>集計表!F2</f>
        <v>45777</v>
      </c>
      <c r="G2" s="1042"/>
      <c r="H2" s="156" t="s">
        <v>1561</v>
      </c>
      <c r="I2" s="156"/>
      <c r="J2" s="42" t="s">
        <v>1784</v>
      </c>
      <c r="K2" s="799">
        <f>集計表!L2</f>
        <v>45779</v>
      </c>
      <c r="L2" s="861"/>
      <c r="M2" s="861"/>
      <c r="N2" s="43" t="s">
        <v>57</v>
      </c>
      <c r="O2" s="44" t="s">
        <v>1785</v>
      </c>
      <c r="P2" s="793">
        <f>集計表!R2</f>
        <v>45780</v>
      </c>
      <c r="Q2" s="793"/>
      <c r="R2" s="45" t="s">
        <v>1786</v>
      </c>
      <c r="S2" s="118" t="s">
        <v>1787</v>
      </c>
      <c r="T2" s="84" t="s">
        <v>1788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U4" s="620" t="s">
        <v>6</v>
      </c>
      <c r="V4" s="620"/>
      <c r="W4" s="620"/>
      <c r="X4" s="85" t="s">
        <v>1789</v>
      </c>
      <c r="Y4" s="865">
        <f>T32</f>
        <v>0</v>
      </c>
      <c r="Z4" s="620"/>
      <c r="AA4" s="47" t="s">
        <v>1790</v>
      </c>
    </row>
    <row r="5" spans="1:27" ht="12.75" customHeight="1">
      <c r="A5" s="86"/>
      <c r="B5" s="785" t="s">
        <v>1791</v>
      </c>
      <c r="C5" s="786"/>
      <c r="D5" s="786"/>
      <c r="E5" s="119" t="s">
        <v>7</v>
      </c>
      <c r="F5" s="88" t="s">
        <v>8</v>
      </c>
      <c r="G5" s="786" t="s">
        <v>1792</v>
      </c>
      <c r="H5" s="786"/>
      <c r="I5" s="786"/>
      <c r="J5" s="786"/>
      <c r="K5" s="786"/>
      <c r="L5" s="786"/>
      <c r="M5" s="795"/>
      <c r="O5" s="89"/>
      <c r="P5" s="785" t="s">
        <v>1793</v>
      </c>
      <c r="Q5" s="786"/>
      <c r="R5" s="786"/>
      <c r="S5" s="119" t="s">
        <v>7</v>
      </c>
      <c r="T5" s="88" t="s">
        <v>8</v>
      </c>
      <c r="U5" s="786" t="s">
        <v>1792</v>
      </c>
      <c r="V5" s="786"/>
      <c r="W5" s="786"/>
      <c r="X5" s="786"/>
      <c r="Y5" s="786"/>
      <c r="Z5" s="786"/>
      <c r="AA5" s="795"/>
    </row>
    <row r="6" spans="1:27" ht="12.75" customHeight="1">
      <c r="A6" s="878" t="s">
        <v>2005</v>
      </c>
      <c r="B6" s="866" t="s">
        <v>1850</v>
      </c>
      <c r="C6" s="867"/>
      <c r="D6" s="868"/>
      <c r="E6" s="92"/>
      <c r="F6" s="93"/>
      <c r="G6" s="764" t="s">
        <v>1658</v>
      </c>
      <c r="H6" s="765"/>
      <c r="I6" s="765"/>
      <c r="J6" s="765"/>
      <c r="K6" s="765"/>
      <c r="L6" s="765"/>
      <c r="M6" s="766"/>
      <c r="O6" s="805" t="s">
        <v>2011</v>
      </c>
      <c r="P6" s="1047" t="s">
        <v>1884</v>
      </c>
      <c r="Q6" s="1048"/>
      <c r="R6" s="1049"/>
      <c r="S6" s="92"/>
      <c r="T6" s="93"/>
      <c r="U6" s="764" t="s">
        <v>1579</v>
      </c>
      <c r="V6" s="765"/>
      <c r="W6" s="765"/>
      <c r="X6" s="765"/>
      <c r="Y6" s="765"/>
      <c r="Z6" s="765"/>
      <c r="AA6" s="766"/>
    </row>
    <row r="7" spans="1:27" ht="12.75" customHeight="1">
      <c r="A7" s="879"/>
      <c r="B7" s="823" t="s">
        <v>1851</v>
      </c>
      <c r="C7" s="824"/>
      <c r="D7" s="825"/>
      <c r="E7" s="92"/>
      <c r="F7" s="93"/>
      <c r="G7" s="764" t="s">
        <v>1659</v>
      </c>
      <c r="H7" s="765"/>
      <c r="I7" s="765"/>
      <c r="J7" s="765"/>
      <c r="K7" s="765"/>
      <c r="L7" s="765"/>
      <c r="M7" s="766"/>
      <c r="O7" s="806"/>
      <c r="P7" s="1047" t="s">
        <v>1885</v>
      </c>
      <c r="Q7" s="1048"/>
      <c r="R7" s="1049"/>
      <c r="S7" s="92"/>
      <c r="T7" s="93"/>
      <c r="U7" s="764" t="s">
        <v>1581</v>
      </c>
      <c r="V7" s="765"/>
      <c r="W7" s="765"/>
      <c r="X7" s="765"/>
      <c r="Y7" s="765"/>
      <c r="Z7" s="765"/>
      <c r="AA7" s="766"/>
    </row>
    <row r="8" spans="1:27" ht="12.75" customHeight="1">
      <c r="A8" s="879"/>
      <c r="B8" s="823" t="s">
        <v>1852</v>
      </c>
      <c r="C8" s="824"/>
      <c r="D8" s="825"/>
      <c r="E8" s="152"/>
      <c r="F8" s="153"/>
      <c r="G8" s="474" t="s">
        <v>1660</v>
      </c>
      <c r="H8" s="474"/>
      <c r="I8" s="474"/>
      <c r="J8" s="474"/>
      <c r="K8" s="474"/>
      <c r="L8" s="474"/>
      <c r="M8" s="475"/>
      <c r="O8" s="806"/>
      <c r="P8" s="1047" t="s">
        <v>2076</v>
      </c>
      <c r="Q8" s="1048"/>
      <c r="R8" s="1049"/>
      <c r="S8" s="92"/>
      <c r="T8" s="93"/>
      <c r="U8" s="764" t="s">
        <v>1583</v>
      </c>
      <c r="V8" s="765"/>
      <c r="W8" s="765"/>
      <c r="X8" s="765"/>
      <c r="Y8" s="765"/>
      <c r="Z8" s="765"/>
      <c r="AA8" s="766"/>
    </row>
    <row r="9" spans="1:27" ht="12.75" customHeight="1">
      <c r="A9" s="879"/>
      <c r="B9" s="823" t="s">
        <v>1853</v>
      </c>
      <c r="C9" s="824"/>
      <c r="D9" s="825"/>
      <c r="E9" s="127"/>
      <c r="F9" s="128"/>
      <c r="G9" s="474" t="s">
        <v>1649</v>
      </c>
      <c r="H9" s="474"/>
      <c r="I9" s="474"/>
      <c r="J9" s="474"/>
      <c r="K9" s="474"/>
      <c r="L9" s="474"/>
      <c r="M9" s="475"/>
      <c r="O9" s="806"/>
      <c r="P9" s="823" t="s">
        <v>1991</v>
      </c>
      <c r="Q9" s="824"/>
      <c r="R9" s="825"/>
      <c r="S9" s="92"/>
      <c r="T9" s="93"/>
      <c r="U9" s="764" t="s">
        <v>1585</v>
      </c>
      <c r="V9" s="765"/>
      <c r="W9" s="765"/>
      <c r="X9" s="765"/>
      <c r="Y9" s="765"/>
      <c r="Z9" s="765"/>
      <c r="AA9" s="766"/>
    </row>
    <row r="10" spans="1:27" ht="12.75" customHeight="1">
      <c r="A10" s="879"/>
      <c r="B10" s="823" t="s">
        <v>1854</v>
      </c>
      <c r="C10" s="824"/>
      <c r="D10" s="825"/>
      <c r="E10" s="92"/>
      <c r="F10" s="93"/>
      <c r="G10" s="764" t="s">
        <v>1651</v>
      </c>
      <c r="H10" s="765"/>
      <c r="I10" s="765"/>
      <c r="J10" s="765"/>
      <c r="K10" s="765"/>
      <c r="L10" s="765"/>
      <c r="M10" s="766"/>
      <c r="O10" s="806"/>
      <c r="P10" s="823" t="s">
        <v>1992</v>
      </c>
      <c r="Q10" s="824"/>
      <c r="R10" s="825"/>
      <c r="S10" s="92"/>
      <c r="T10" s="93"/>
      <c r="U10" s="764" t="s">
        <v>1587</v>
      </c>
      <c r="V10" s="765"/>
      <c r="W10" s="765"/>
      <c r="X10" s="765"/>
      <c r="Y10" s="765"/>
      <c r="Z10" s="765"/>
      <c r="AA10" s="766"/>
    </row>
    <row r="11" spans="1:27" ht="12.75" customHeight="1">
      <c r="A11" s="879"/>
      <c r="B11" s="823" t="s">
        <v>1855</v>
      </c>
      <c r="C11" s="824"/>
      <c r="D11" s="825"/>
      <c r="E11" s="185"/>
      <c r="F11" s="123"/>
      <c r="G11" s="872" t="s">
        <v>1652</v>
      </c>
      <c r="H11" s="873"/>
      <c r="I11" s="873"/>
      <c r="J11" s="873"/>
      <c r="K11" s="873"/>
      <c r="L11" s="873"/>
      <c r="M11" s="874"/>
      <c r="O11" s="806"/>
      <c r="P11" s="823" t="s">
        <v>1993</v>
      </c>
      <c r="Q11" s="824"/>
      <c r="R11" s="825"/>
      <c r="S11" s="125"/>
      <c r="T11" s="126"/>
      <c r="U11" s="854" t="s">
        <v>1589</v>
      </c>
      <c r="V11" s="855"/>
      <c r="W11" s="855"/>
      <c r="X11" s="855"/>
      <c r="Y11" s="855"/>
      <c r="Z11" s="855"/>
      <c r="AA11" s="856"/>
    </row>
    <row r="12" spans="1:27" ht="12.75" customHeight="1">
      <c r="A12" s="879"/>
      <c r="B12" s="890" t="s">
        <v>1856</v>
      </c>
      <c r="C12" s="891"/>
      <c r="D12" s="892"/>
      <c r="E12" s="92"/>
      <c r="F12" s="93"/>
      <c r="G12" s="764" t="s">
        <v>1653</v>
      </c>
      <c r="H12" s="765"/>
      <c r="I12" s="765"/>
      <c r="J12" s="765"/>
      <c r="K12" s="765"/>
      <c r="L12" s="765"/>
      <c r="M12" s="766"/>
      <c r="O12" s="807"/>
      <c r="P12" s="1029" t="s">
        <v>1591</v>
      </c>
      <c r="Q12" s="1030"/>
      <c r="R12" s="1031"/>
      <c r="S12" s="96">
        <f>SUM(S6:S11)</f>
        <v>0</v>
      </c>
      <c r="T12" s="98">
        <f>SUM(T6:T11)</f>
        <v>0</v>
      </c>
      <c r="U12" s="493"/>
      <c r="V12" s="494"/>
      <c r="W12" s="494"/>
      <c r="X12" s="494"/>
      <c r="Y12" s="494"/>
      <c r="Z12" s="494"/>
      <c r="AA12" s="495"/>
    </row>
    <row r="13" spans="1:27" ht="12.75" customHeight="1">
      <c r="A13" s="880"/>
      <c r="B13" s="1029" t="s">
        <v>1591</v>
      </c>
      <c r="C13" s="1030"/>
      <c r="D13" s="1031"/>
      <c r="E13" s="219">
        <f>SUM(E6:E12)</f>
        <v>0</v>
      </c>
      <c r="F13" s="220">
        <f>SUM(F6:F12)</f>
        <v>0</v>
      </c>
      <c r="G13" s="493"/>
      <c r="H13" s="494"/>
      <c r="I13" s="494"/>
      <c r="J13" s="494"/>
      <c r="K13" s="494"/>
      <c r="L13" s="494"/>
      <c r="M13" s="495"/>
      <c r="O13" s="878" t="s">
        <v>2014</v>
      </c>
      <c r="P13" s="1047" t="s">
        <v>1994</v>
      </c>
      <c r="Q13" s="1048"/>
      <c r="R13" s="1049"/>
      <c r="S13" s="90"/>
      <c r="T13" s="91"/>
      <c r="U13" s="773" t="s">
        <v>1577</v>
      </c>
      <c r="V13" s="774"/>
      <c r="W13" s="774"/>
      <c r="X13" s="774"/>
      <c r="Y13" s="774"/>
      <c r="Z13" s="774"/>
      <c r="AA13" s="775"/>
    </row>
    <row r="14" spans="1:27" ht="12.75" customHeight="1">
      <c r="A14" s="805" t="s">
        <v>2006</v>
      </c>
      <c r="B14" s="866" t="s">
        <v>1857</v>
      </c>
      <c r="C14" s="867"/>
      <c r="D14" s="868"/>
      <c r="E14" s="92"/>
      <c r="F14" s="93"/>
      <c r="G14" s="764" t="s">
        <v>1636</v>
      </c>
      <c r="H14" s="765"/>
      <c r="I14" s="765"/>
      <c r="J14" s="765"/>
      <c r="K14" s="765"/>
      <c r="L14" s="765"/>
      <c r="M14" s="766"/>
      <c r="O14" s="879"/>
      <c r="P14" s="1047" t="s">
        <v>1995</v>
      </c>
      <c r="Q14" s="1048"/>
      <c r="R14" s="1049"/>
      <c r="S14" s="122"/>
      <c r="T14" s="123"/>
      <c r="U14" s="872" t="s">
        <v>1773</v>
      </c>
      <c r="V14" s="873"/>
      <c r="W14" s="873"/>
      <c r="X14" s="873"/>
      <c r="Y14" s="873"/>
      <c r="Z14" s="873"/>
      <c r="AA14" s="874"/>
    </row>
    <row r="15" spans="1:27" ht="12.75" customHeight="1">
      <c r="A15" s="806"/>
      <c r="B15" s="823" t="s">
        <v>1858</v>
      </c>
      <c r="C15" s="824"/>
      <c r="D15" s="825"/>
      <c r="E15" s="92"/>
      <c r="F15" s="93"/>
      <c r="G15" s="764" t="s">
        <v>1638</v>
      </c>
      <c r="H15" s="765"/>
      <c r="I15" s="765"/>
      <c r="J15" s="765"/>
      <c r="K15" s="765"/>
      <c r="L15" s="765"/>
      <c r="M15" s="766"/>
      <c r="O15" s="879"/>
      <c r="P15" s="1047" t="s">
        <v>1996</v>
      </c>
      <c r="Q15" s="1048"/>
      <c r="R15" s="1049"/>
      <c r="S15" s="106"/>
      <c r="T15" s="93"/>
      <c r="U15" s="872" t="s">
        <v>1774</v>
      </c>
      <c r="V15" s="873"/>
      <c r="W15" s="873"/>
      <c r="X15" s="873"/>
      <c r="Y15" s="873"/>
      <c r="Z15" s="873"/>
      <c r="AA15" s="874"/>
    </row>
    <row r="16" spans="1:27" ht="12.75" customHeight="1">
      <c r="A16" s="806"/>
      <c r="B16" s="823" t="s">
        <v>1859</v>
      </c>
      <c r="C16" s="824"/>
      <c r="D16" s="825"/>
      <c r="E16" s="92"/>
      <c r="F16" s="93"/>
      <c r="G16" s="764" t="s">
        <v>1640</v>
      </c>
      <c r="H16" s="765"/>
      <c r="I16" s="765"/>
      <c r="J16" s="765"/>
      <c r="K16" s="765"/>
      <c r="L16" s="765"/>
      <c r="M16" s="766"/>
      <c r="O16" s="879"/>
      <c r="P16" s="823" t="s">
        <v>1997</v>
      </c>
      <c r="Q16" s="824"/>
      <c r="R16" s="825"/>
      <c r="S16" s="106"/>
      <c r="T16" s="93"/>
      <c r="U16" s="764" t="s">
        <v>1775</v>
      </c>
      <c r="V16" s="765"/>
      <c r="W16" s="765"/>
      <c r="X16" s="765"/>
      <c r="Y16" s="765"/>
      <c r="Z16" s="765"/>
      <c r="AA16" s="766"/>
    </row>
    <row r="17" spans="1:27" ht="12.75" customHeight="1">
      <c r="A17" s="806"/>
      <c r="B17" s="823" t="s">
        <v>1860</v>
      </c>
      <c r="C17" s="824"/>
      <c r="D17" s="825"/>
      <c r="E17" s="92"/>
      <c r="F17" s="93"/>
      <c r="G17" s="764" t="s">
        <v>1642</v>
      </c>
      <c r="H17" s="765"/>
      <c r="I17" s="765"/>
      <c r="J17" s="765"/>
      <c r="K17" s="765"/>
      <c r="L17" s="765"/>
      <c r="M17" s="766"/>
      <c r="O17" s="880"/>
      <c r="P17" s="1029" t="s">
        <v>1591</v>
      </c>
      <c r="Q17" s="1030"/>
      <c r="R17" s="1031"/>
      <c r="S17" s="107">
        <f>SUM(S13:S16)</f>
        <v>0</v>
      </c>
      <c r="T17" s="98">
        <f>SUM(T13:T16)</f>
        <v>0</v>
      </c>
      <c r="U17" s="493"/>
      <c r="V17" s="494"/>
      <c r="W17" s="494"/>
      <c r="X17" s="494"/>
      <c r="Y17" s="494"/>
      <c r="Z17" s="494"/>
      <c r="AA17" s="495"/>
    </row>
    <row r="18" spans="1:27" ht="12.75" customHeight="1">
      <c r="A18" s="806"/>
      <c r="B18" s="823" t="s">
        <v>1861</v>
      </c>
      <c r="C18" s="824"/>
      <c r="D18" s="825"/>
      <c r="E18" s="92"/>
      <c r="F18" s="93"/>
      <c r="G18" s="764" t="s">
        <v>1655</v>
      </c>
      <c r="H18" s="765"/>
      <c r="I18" s="765"/>
      <c r="J18" s="765"/>
      <c r="K18" s="765"/>
      <c r="L18" s="765"/>
      <c r="M18" s="766"/>
      <c r="O18" s="805" t="s">
        <v>2013</v>
      </c>
      <c r="P18" s="1047" t="s">
        <v>1998</v>
      </c>
      <c r="Q18" s="1048"/>
      <c r="R18" s="1049"/>
      <c r="S18" s="106"/>
      <c r="T18" s="93"/>
      <c r="U18" s="764" t="s">
        <v>1766</v>
      </c>
      <c r="V18" s="765"/>
      <c r="W18" s="765"/>
      <c r="X18" s="765"/>
      <c r="Y18" s="765"/>
      <c r="Z18" s="765"/>
      <c r="AA18" s="766"/>
    </row>
    <row r="19" spans="1:27" ht="12.75" customHeight="1">
      <c r="A19" s="806"/>
      <c r="B19" s="823" t="s">
        <v>1862</v>
      </c>
      <c r="C19" s="824"/>
      <c r="D19" s="825"/>
      <c r="E19" s="92"/>
      <c r="F19" s="93"/>
      <c r="G19" s="764" t="s">
        <v>1656</v>
      </c>
      <c r="H19" s="765"/>
      <c r="I19" s="765"/>
      <c r="J19" s="765"/>
      <c r="K19" s="765"/>
      <c r="L19" s="765"/>
      <c r="M19" s="766"/>
      <c r="O19" s="806"/>
      <c r="P19" s="1047" t="s">
        <v>1999</v>
      </c>
      <c r="Q19" s="1048"/>
      <c r="R19" s="1049"/>
      <c r="S19" s="106"/>
      <c r="T19" s="121"/>
      <c r="U19" s="764" t="s">
        <v>1767</v>
      </c>
      <c r="V19" s="765"/>
      <c r="W19" s="765"/>
      <c r="X19" s="765"/>
      <c r="Y19" s="765"/>
      <c r="Z19" s="765"/>
      <c r="AA19" s="766"/>
    </row>
    <row r="20" spans="1:27" ht="12.75" customHeight="1">
      <c r="A20" s="806"/>
      <c r="B20" s="823" t="s">
        <v>1863</v>
      </c>
      <c r="C20" s="824"/>
      <c r="D20" s="825"/>
      <c r="E20" s="92"/>
      <c r="F20" s="93"/>
      <c r="G20" s="764" t="s">
        <v>1657</v>
      </c>
      <c r="H20" s="765"/>
      <c r="I20" s="765"/>
      <c r="J20" s="765"/>
      <c r="K20" s="765"/>
      <c r="L20" s="765"/>
      <c r="M20" s="766"/>
      <c r="O20" s="806"/>
      <c r="P20" s="1047" t="s">
        <v>2000</v>
      </c>
      <c r="Q20" s="1048"/>
      <c r="R20" s="1049"/>
      <c r="S20" s="106"/>
      <c r="T20" s="121"/>
      <c r="U20" s="764" t="s">
        <v>1768</v>
      </c>
      <c r="V20" s="765"/>
      <c r="W20" s="765"/>
      <c r="X20" s="765"/>
      <c r="Y20" s="765"/>
      <c r="Z20" s="765"/>
      <c r="AA20" s="766"/>
    </row>
    <row r="21" spans="1:27" ht="12.75" customHeight="1">
      <c r="A21" s="807"/>
      <c r="B21" s="1029" t="s">
        <v>1591</v>
      </c>
      <c r="C21" s="1030"/>
      <c r="D21" s="1031"/>
      <c r="E21" s="107">
        <f>SUM(E14:E20)</f>
        <v>0</v>
      </c>
      <c r="F21" s="98">
        <f>SUM(F14:F20)</f>
        <v>0</v>
      </c>
      <c r="G21" s="493"/>
      <c r="H21" s="494"/>
      <c r="I21" s="494"/>
      <c r="J21" s="494"/>
      <c r="K21" s="494"/>
      <c r="L21" s="494"/>
      <c r="M21" s="495"/>
      <c r="O21" s="806"/>
      <c r="P21" s="1047" t="s">
        <v>2001</v>
      </c>
      <c r="Q21" s="1048"/>
      <c r="R21" s="1049"/>
      <c r="S21" s="106"/>
      <c r="T21" s="121"/>
      <c r="U21" s="764" t="s">
        <v>1769</v>
      </c>
      <c r="V21" s="765"/>
      <c r="W21" s="765"/>
      <c r="X21" s="765"/>
      <c r="Y21" s="765"/>
      <c r="Z21" s="765"/>
      <c r="AA21" s="766"/>
    </row>
    <row r="22" spans="1:27" ht="12.75" customHeight="1">
      <c r="A22" s="878" t="s">
        <v>2007</v>
      </c>
      <c r="B22" s="866" t="s">
        <v>1864</v>
      </c>
      <c r="C22" s="867"/>
      <c r="D22" s="868"/>
      <c r="E22" s="92"/>
      <c r="F22" s="93"/>
      <c r="G22" s="764" t="s">
        <v>1644</v>
      </c>
      <c r="H22" s="765"/>
      <c r="I22" s="765"/>
      <c r="J22" s="765"/>
      <c r="K22" s="765"/>
      <c r="L22" s="765"/>
      <c r="M22" s="766"/>
      <c r="O22" s="806"/>
      <c r="P22" s="1047" t="s">
        <v>2002</v>
      </c>
      <c r="Q22" s="1048"/>
      <c r="R22" s="1049"/>
      <c r="S22" s="106"/>
      <c r="T22" s="121"/>
      <c r="U22" s="764" t="s">
        <v>1770</v>
      </c>
      <c r="V22" s="765"/>
      <c r="W22" s="765"/>
      <c r="X22" s="765"/>
      <c r="Y22" s="765"/>
      <c r="Z22" s="765"/>
      <c r="AA22" s="766"/>
    </row>
    <row r="23" spans="1:27" ht="12.75" customHeight="1">
      <c r="A23" s="879"/>
      <c r="B23" s="823" t="s">
        <v>1865</v>
      </c>
      <c r="C23" s="824"/>
      <c r="D23" s="825"/>
      <c r="E23" s="125"/>
      <c r="F23" s="126"/>
      <c r="G23" s="854" t="s">
        <v>1646</v>
      </c>
      <c r="H23" s="855"/>
      <c r="I23" s="855"/>
      <c r="J23" s="855"/>
      <c r="K23" s="855"/>
      <c r="L23" s="855"/>
      <c r="M23" s="856"/>
      <c r="O23" s="806"/>
      <c r="P23" s="1047" t="s">
        <v>2003</v>
      </c>
      <c r="Q23" s="1048"/>
      <c r="R23" s="1049"/>
      <c r="S23" s="211"/>
      <c r="T23" s="212"/>
      <c r="U23" s="764" t="s">
        <v>1771</v>
      </c>
      <c r="V23" s="765"/>
      <c r="W23" s="765"/>
      <c r="X23" s="765"/>
      <c r="Y23" s="765"/>
      <c r="Z23" s="765"/>
      <c r="AA23" s="766"/>
    </row>
    <row r="24" spans="1:27" ht="12.75" customHeight="1">
      <c r="A24" s="879"/>
      <c r="B24" s="823" t="s">
        <v>1866</v>
      </c>
      <c r="C24" s="824"/>
      <c r="D24" s="825"/>
      <c r="E24" s="221"/>
      <c r="F24" s="222"/>
      <c r="G24" s="843" t="s">
        <v>1632</v>
      </c>
      <c r="H24" s="844"/>
      <c r="I24" s="844"/>
      <c r="J24" s="844"/>
      <c r="K24" s="844"/>
      <c r="L24" s="844"/>
      <c r="M24" s="845"/>
      <c r="O24" s="806"/>
      <c r="P24" s="1047" t="s">
        <v>2004</v>
      </c>
      <c r="Q24" s="1048"/>
      <c r="R24" s="1049"/>
      <c r="S24" s="92"/>
      <c r="T24" s="93"/>
      <c r="U24" s="764" t="s">
        <v>1772</v>
      </c>
      <c r="V24" s="765"/>
      <c r="W24" s="765"/>
      <c r="X24" s="765"/>
      <c r="Y24" s="765"/>
      <c r="Z24" s="765"/>
      <c r="AA24" s="766"/>
    </row>
    <row r="25" spans="1:27" ht="12.75" customHeight="1">
      <c r="A25" s="879"/>
      <c r="B25" s="823" t="s">
        <v>1867</v>
      </c>
      <c r="C25" s="824"/>
      <c r="D25" s="825"/>
      <c r="E25" s="92"/>
      <c r="F25" s="93"/>
      <c r="G25" s="764" t="s">
        <v>1633</v>
      </c>
      <c r="H25" s="765"/>
      <c r="I25" s="765"/>
      <c r="J25" s="765"/>
      <c r="K25" s="765"/>
      <c r="L25" s="765"/>
      <c r="M25" s="766"/>
      <c r="O25" s="807"/>
      <c r="P25" s="1029" t="s">
        <v>1591</v>
      </c>
      <c r="Q25" s="1030"/>
      <c r="R25" s="1031"/>
      <c r="S25" s="96">
        <f>SUM(S18:S24)</f>
        <v>0</v>
      </c>
      <c r="T25" s="98">
        <f>SUM(T18:T24)</f>
        <v>0</v>
      </c>
      <c r="U25" s="493"/>
      <c r="V25" s="494"/>
      <c r="W25" s="494"/>
      <c r="X25" s="494"/>
      <c r="Y25" s="494"/>
      <c r="Z25" s="494"/>
      <c r="AA25" s="495"/>
    </row>
    <row r="26" spans="1:27" ht="12.75" customHeight="1">
      <c r="A26" s="879"/>
      <c r="B26" s="823" t="s">
        <v>1868</v>
      </c>
      <c r="C26" s="824"/>
      <c r="D26" s="825"/>
      <c r="E26" s="185"/>
      <c r="F26" s="123"/>
      <c r="G26" s="872" t="s">
        <v>1634</v>
      </c>
      <c r="H26" s="873"/>
      <c r="I26" s="873"/>
      <c r="J26" s="873"/>
      <c r="K26" s="873"/>
      <c r="L26" s="873"/>
      <c r="M26" s="874"/>
      <c r="O26" s="177"/>
      <c r="P26" s="223"/>
      <c r="Q26" s="223"/>
      <c r="R26" s="223"/>
      <c r="S26" s="174"/>
      <c r="T26" s="115"/>
      <c r="U26" s="101"/>
      <c r="V26" s="101"/>
      <c r="W26" s="101"/>
      <c r="X26" s="101"/>
      <c r="Y26" s="101"/>
      <c r="Z26" s="101"/>
      <c r="AA26" s="101"/>
    </row>
    <row r="27" spans="1:27" ht="12.75" customHeight="1">
      <c r="A27" s="880"/>
      <c r="B27" s="1029" t="s">
        <v>1591</v>
      </c>
      <c r="C27" s="1030"/>
      <c r="D27" s="1031"/>
      <c r="E27" s="107">
        <f>SUM(E22:E26)</f>
        <v>0</v>
      </c>
      <c r="F27" s="98">
        <f>SUM(F22:F26)</f>
        <v>0</v>
      </c>
      <c r="G27" s="493"/>
      <c r="H27" s="494"/>
      <c r="I27" s="494"/>
      <c r="J27" s="494"/>
      <c r="K27" s="494"/>
      <c r="L27" s="494"/>
      <c r="M27" s="495"/>
      <c r="O27" s="177"/>
      <c r="P27" s="67"/>
      <c r="Q27" s="67"/>
      <c r="R27" s="67"/>
      <c r="S27" s="67"/>
      <c r="T27" s="117"/>
      <c r="U27" s="117"/>
      <c r="V27" s="117"/>
      <c r="W27" s="117"/>
      <c r="X27" s="117"/>
      <c r="Y27" s="117"/>
      <c r="Z27" s="117"/>
      <c r="AA27" s="117"/>
    </row>
    <row r="28" spans="1:27" ht="12.75" customHeight="1">
      <c r="A28" s="878" t="s">
        <v>2008</v>
      </c>
      <c r="B28" s="1053" t="s">
        <v>1869</v>
      </c>
      <c r="C28" s="1054"/>
      <c r="D28" s="1055"/>
      <c r="E28" s="106"/>
      <c r="F28" s="93"/>
      <c r="G28" s="764" t="s">
        <v>1626</v>
      </c>
      <c r="H28" s="765"/>
      <c r="I28" s="765"/>
      <c r="J28" s="765"/>
      <c r="K28" s="765"/>
      <c r="L28" s="765"/>
      <c r="M28" s="766"/>
      <c r="O28" s="177"/>
      <c r="P28" s="67"/>
      <c r="Q28" s="67"/>
      <c r="R28" s="67"/>
      <c r="S28" s="67"/>
      <c r="T28" s="117"/>
      <c r="U28" s="117"/>
      <c r="V28" s="117"/>
      <c r="W28" s="117"/>
      <c r="X28" s="117"/>
      <c r="Y28" s="117"/>
      <c r="Z28" s="117"/>
      <c r="AA28" s="117"/>
    </row>
    <row r="29" spans="1:27" ht="12.75" customHeight="1">
      <c r="A29" s="879"/>
      <c r="B29" s="1050" t="s">
        <v>1870</v>
      </c>
      <c r="C29" s="1051"/>
      <c r="D29" s="1052"/>
      <c r="E29" s="106"/>
      <c r="F29" s="121"/>
      <c r="G29" s="764" t="s">
        <v>1628</v>
      </c>
      <c r="H29" s="765"/>
      <c r="I29" s="765"/>
      <c r="J29" s="765"/>
      <c r="K29" s="765"/>
      <c r="L29" s="765"/>
      <c r="M29" s="766"/>
      <c r="O29" s="177"/>
      <c r="P29" s="67"/>
      <c r="Q29" s="67"/>
      <c r="R29" s="67"/>
      <c r="S29" s="67"/>
      <c r="T29" s="117"/>
      <c r="U29" s="117"/>
      <c r="V29" s="117"/>
      <c r="W29" s="117"/>
      <c r="X29" s="117"/>
      <c r="Y29" s="117"/>
      <c r="Z29" s="117"/>
      <c r="AA29" s="117"/>
    </row>
    <row r="30" spans="1:27" ht="12.75" customHeight="1">
      <c r="A30" s="879"/>
      <c r="B30" s="1047" t="s">
        <v>1871</v>
      </c>
      <c r="C30" s="1048"/>
      <c r="D30" s="1049"/>
      <c r="E30" s="211"/>
      <c r="F30" s="126"/>
      <c r="G30" s="854" t="s">
        <v>1630</v>
      </c>
      <c r="H30" s="855"/>
      <c r="I30" s="855"/>
      <c r="J30" s="855"/>
      <c r="K30" s="855"/>
      <c r="L30" s="855"/>
      <c r="M30" s="856"/>
      <c r="O30" s="177"/>
      <c r="P30" s="67"/>
      <c r="Q30" s="67"/>
      <c r="R30" s="67"/>
      <c r="S30" s="67"/>
      <c r="T30" s="117"/>
      <c r="U30" s="117"/>
      <c r="V30" s="117"/>
      <c r="W30" s="117"/>
      <c r="X30" s="117"/>
      <c r="Y30" s="117"/>
      <c r="Z30" s="117"/>
      <c r="AA30" s="117"/>
    </row>
    <row r="31" spans="1:27" ht="12.75" customHeight="1">
      <c r="A31" s="879"/>
      <c r="B31" s="823" t="s">
        <v>1986</v>
      </c>
      <c r="C31" s="824"/>
      <c r="D31" s="825"/>
      <c r="E31" s="92"/>
      <c r="F31" s="93"/>
      <c r="G31" s="764" t="s">
        <v>1615</v>
      </c>
      <c r="H31" s="765"/>
      <c r="I31" s="765"/>
      <c r="J31" s="765"/>
      <c r="K31" s="765"/>
      <c r="L31" s="765"/>
      <c r="M31" s="766"/>
      <c r="O31" s="177"/>
      <c r="P31" s="67"/>
      <c r="Q31" s="67"/>
      <c r="R31" s="67"/>
      <c r="S31" s="67"/>
      <c r="T31" s="117"/>
      <c r="U31" s="117"/>
      <c r="V31" s="117"/>
      <c r="W31" s="117"/>
      <c r="X31" s="117"/>
      <c r="Y31" s="117"/>
      <c r="Z31" s="117"/>
      <c r="AA31" s="117"/>
    </row>
    <row r="32" spans="1:27" ht="12.75" customHeight="1">
      <c r="A32" s="879"/>
      <c r="B32" s="823" t="s">
        <v>1987</v>
      </c>
      <c r="C32" s="824"/>
      <c r="D32" s="825"/>
      <c r="E32" s="92"/>
      <c r="F32" s="93"/>
      <c r="G32" s="764" t="s">
        <v>1616</v>
      </c>
      <c r="H32" s="765"/>
      <c r="I32" s="765"/>
      <c r="J32" s="765"/>
      <c r="K32" s="765"/>
      <c r="L32" s="765"/>
      <c r="M32" s="766"/>
      <c r="O32" s="754" t="s">
        <v>1661</v>
      </c>
      <c r="P32" s="754"/>
      <c r="Q32" s="754"/>
      <c r="R32" s="754"/>
      <c r="S32" s="134">
        <f>SUM(E13,E21,E27,E36,E42,E50,S12,S17,S25)</f>
        <v>0</v>
      </c>
      <c r="T32" s="135">
        <f>SUM(F13,F21,F27,F36,F42,F50,T12,T17,T25)</f>
        <v>0</v>
      </c>
      <c r="U32" s="117"/>
      <c r="V32" s="117"/>
      <c r="W32" s="117"/>
      <c r="X32" s="117"/>
      <c r="Y32" s="117"/>
      <c r="Z32" s="117"/>
      <c r="AA32" s="117"/>
    </row>
    <row r="33" spans="1:27" ht="12.75" customHeight="1">
      <c r="A33" s="879"/>
      <c r="B33" s="823" t="s">
        <v>1988</v>
      </c>
      <c r="C33" s="824"/>
      <c r="D33" s="825"/>
      <c r="E33" s="92"/>
      <c r="F33" s="93"/>
      <c r="G33" s="764" t="s">
        <v>1620</v>
      </c>
      <c r="H33" s="765"/>
      <c r="I33" s="765"/>
      <c r="J33" s="765"/>
      <c r="K33" s="765"/>
      <c r="L33" s="765"/>
      <c r="M33" s="766"/>
      <c r="O33" s="17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79"/>
      <c r="B34" s="823" t="s">
        <v>1989</v>
      </c>
      <c r="C34" s="824"/>
      <c r="D34" s="825"/>
      <c r="E34" s="92"/>
      <c r="F34" s="93"/>
      <c r="G34" s="764" t="s">
        <v>1622</v>
      </c>
      <c r="H34" s="765"/>
      <c r="I34" s="765"/>
      <c r="J34" s="765"/>
      <c r="K34" s="765"/>
      <c r="L34" s="765"/>
      <c r="M34" s="766"/>
      <c r="O34" s="17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79"/>
      <c r="B35" s="823" t="s">
        <v>1990</v>
      </c>
      <c r="C35" s="824"/>
      <c r="D35" s="825"/>
      <c r="E35" s="92"/>
      <c r="F35" s="93"/>
      <c r="G35" s="764" t="s">
        <v>1624</v>
      </c>
      <c r="H35" s="765"/>
      <c r="I35" s="765"/>
      <c r="J35" s="765"/>
      <c r="K35" s="765"/>
      <c r="L35" s="765"/>
      <c r="M35" s="766"/>
      <c r="O35" s="17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80"/>
      <c r="B36" s="1029" t="s">
        <v>1591</v>
      </c>
      <c r="C36" s="1030"/>
      <c r="D36" s="1031"/>
      <c r="E36" s="96">
        <f>SUM(E28:E35)</f>
        <v>0</v>
      </c>
      <c r="F36" s="98">
        <f>SUM(F28:F35)</f>
        <v>0</v>
      </c>
      <c r="G36" s="493"/>
      <c r="H36" s="494"/>
      <c r="I36" s="494"/>
      <c r="J36" s="494"/>
      <c r="K36" s="494"/>
      <c r="L36" s="494"/>
      <c r="M36" s="495"/>
      <c r="O36" s="17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78" t="s">
        <v>2009</v>
      </c>
      <c r="B37" s="1053" t="s">
        <v>1872</v>
      </c>
      <c r="C37" s="1054"/>
      <c r="D37" s="1055"/>
      <c r="E37" s="221"/>
      <c r="F37" s="222"/>
      <c r="G37" s="843" t="s">
        <v>1606</v>
      </c>
      <c r="H37" s="844"/>
      <c r="I37" s="844"/>
      <c r="J37" s="844"/>
      <c r="K37" s="844"/>
      <c r="L37" s="844"/>
      <c r="M37" s="845"/>
      <c r="O37" s="177"/>
      <c r="P37" s="67"/>
      <c r="Q37" s="67"/>
      <c r="R37" s="67"/>
    </row>
    <row r="38" spans="1:27" ht="12.75" customHeight="1">
      <c r="A38" s="879"/>
      <c r="B38" s="1050" t="s">
        <v>1873</v>
      </c>
      <c r="C38" s="1051"/>
      <c r="D38" s="1052"/>
      <c r="E38" s="92"/>
      <c r="F38" s="93"/>
      <c r="G38" s="764" t="s">
        <v>1608</v>
      </c>
      <c r="H38" s="765"/>
      <c r="I38" s="765"/>
      <c r="J38" s="765"/>
      <c r="K38" s="765"/>
      <c r="L38" s="765"/>
      <c r="M38" s="766"/>
      <c r="O38" s="67"/>
      <c r="P38" s="67"/>
      <c r="Q38" s="67"/>
      <c r="R38" s="67"/>
    </row>
    <row r="39" spans="1:27" ht="12.75" customHeight="1">
      <c r="A39" s="879"/>
      <c r="B39" s="1047" t="s">
        <v>1874</v>
      </c>
      <c r="C39" s="1048"/>
      <c r="D39" s="1049"/>
      <c r="E39" s="122"/>
      <c r="F39" s="194"/>
      <c r="G39" s="872" t="s">
        <v>1610</v>
      </c>
      <c r="H39" s="873"/>
      <c r="I39" s="873"/>
      <c r="J39" s="873"/>
      <c r="K39" s="873"/>
      <c r="L39" s="873"/>
      <c r="M39" s="874"/>
      <c r="O39" s="67"/>
      <c r="P39" s="50"/>
      <c r="Q39" s="50"/>
      <c r="R39" s="50"/>
    </row>
    <row r="40" spans="1:27" ht="12.75" customHeight="1">
      <c r="A40" s="879"/>
      <c r="B40" s="823" t="s">
        <v>1875</v>
      </c>
      <c r="C40" s="824"/>
      <c r="D40" s="825"/>
      <c r="E40" s="106"/>
      <c r="F40" s="121"/>
      <c r="G40" s="764" t="s">
        <v>1612</v>
      </c>
      <c r="H40" s="765"/>
      <c r="I40" s="765"/>
      <c r="J40" s="765"/>
      <c r="K40" s="765"/>
      <c r="L40" s="765"/>
      <c r="M40" s="766"/>
      <c r="O40" s="67"/>
      <c r="P40" s="67"/>
      <c r="Q40" s="67"/>
      <c r="R40" s="67"/>
    </row>
    <row r="41" spans="1:27" ht="12.75" customHeight="1">
      <c r="A41" s="879"/>
      <c r="B41" s="823" t="s">
        <v>1876</v>
      </c>
      <c r="C41" s="824"/>
      <c r="D41" s="825"/>
      <c r="E41" s="92"/>
      <c r="F41" s="93"/>
      <c r="G41" s="764" t="s">
        <v>1618</v>
      </c>
      <c r="H41" s="765"/>
      <c r="I41" s="765"/>
      <c r="J41" s="765"/>
      <c r="K41" s="765"/>
      <c r="L41" s="765"/>
      <c r="M41" s="766"/>
      <c r="O41" s="67"/>
      <c r="P41" s="117"/>
      <c r="Q41" s="117"/>
      <c r="R41" s="117"/>
    </row>
    <row r="42" spans="1:27" ht="12.75" customHeight="1">
      <c r="A42" s="880"/>
      <c r="B42" s="1029" t="s">
        <v>1591</v>
      </c>
      <c r="C42" s="1030"/>
      <c r="D42" s="1031"/>
      <c r="E42" s="96">
        <f>SUM(E37:E41)</f>
        <v>0</v>
      </c>
      <c r="F42" s="98">
        <f>SUM(F37:F41)</f>
        <v>0</v>
      </c>
      <c r="G42" s="493"/>
      <c r="H42" s="494"/>
      <c r="I42" s="494"/>
      <c r="J42" s="494"/>
      <c r="K42" s="494"/>
      <c r="L42" s="494"/>
      <c r="M42" s="495"/>
      <c r="O42" s="50"/>
      <c r="P42" s="67"/>
      <c r="Q42" s="67"/>
      <c r="R42" s="67"/>
    </row>
    <row r="43" spans="1:27" ht="12.75" customHeight="1">
      <c r="A43" s="805" t="s">
        <v>2010</v>
      </c>
      <c r="B43" s="823" t="s">
        <v>1877</v>
      </c>
      <c r="C43" s="824"/>
      <c r="D43" s="825"/>
      <c r="E43" s="106"/>
      <c r="F43" s="121"/>
      <c r="G43" s="764" t="s">
        <v>1602</v>
      </c>
      <c r="H43" s="765"/>
      <c r="I43" s="765"/>
      <c r="J43" s="765"/>
      <c r="K43" s="765"/>
      <c r="L43" s="765"/>
      <c r="M43" s="766"/>
      <c r="O43" s="67"/>
    </row>
    <row r="44" spans="1:27" ht="12.75" customHeight="1">
      <c r="A44" s="806"/>
      <c r="B44" s="823" t="s">
        <v>1878</v>
      </c>
      <c r="C44" s="824"/>
      <c r="D44" s="825"/>
      <c r="E44" s="106"/>
      <c r="F44" s="121"/>
      <c r="G44" s="764" t="s">
        <v>1604</v>
      </c>
      <c r="H44" s="765"/>
      <c r="I44" s="765"/>
      <c r="J44" s="765"/>
      <c r="K44" s="765"/>
      <c r="L44" s="765"/>
      <c r="M44" s="766"/>
      <c r="O44" s="117"/>
    </row>
    <row r="45" spans="1:27" ht="12.75" customHeight="1">
      <c r="A45" s="806"/>
      <c r="B45" s="823" t="s">
        <v>1879</v>
      </c>
      <c r="C45" s="824"/>
      <c r="D45" s="825"/>
      <c r="E45" s="224"/>
      <c r="F45" s="225"/>
      <c r="G45" s="843" t="s">
        <v>1593</v>
      </c>
      <c r="H45" s="844"/>
      <c r="I45" s="844"/>
      <c r="J45" s="844"/>
      <c r="K45" s="844"/>
      <c r="L45" s="844"/>
      <c r="M45" s="845"/>
      <c r="O45" s="67"/>
      <c r="P45" s="67"/>
      <c r="Q45" s="67"/>
      <c r="R45" s="67"/>
    </row>
    <row r="46" spans="1:27" ht="12.75" customHeight="1">
      <c r="A46" s="806"/>
      <c r="B46" s="823" t="s">
        <v>1880</v>
      </c>
      <c r="C46" s="824"/>
      <c r="D46" s="825"/>
      <c r="E46" s="106"/>
      <c r="F46" s="121"/>
      <c r="G46" s="764" t="s">
        <v>1595</v>
      </c>
      <c r="H46" s="765"/>
      <c r="I46" s="765"/>
      <c r="J46" s="765"/>
      <c r="K46" s="765"/>
      <c r="L46" s="765"/>
      <c r="M46" s="766"/>
    </row>
    <row r="47" spans="1:27" ht="12.75" customHeight="1">
      <c r="A47" s="806"/>
      <c r="B47" s="823" t="s">
        <v>1881</v>
      </c>
      <c r="C47" s="824"/>
      <c r="D47" s="825"/>
      <c r="E47" s="106"/>
      <c r="F47" s="121"/>
      <c r="G47" s="764" t="s">
        <v>1596</v>
      </c>
      <c r="H47" s="765"/>
      <c r="I47" s="765"/>
      <c r="J47" s="765"/>
      <c r="K47" s="765"/>
      <c r="L47" s="765"/>
      <c r="M47" s="766"/>
    </row>
    <row r="48" spans="1:27" ht="12.75" customHeight="1">
      <c r="A48" s="806"/>
      <c r="B48" s="823" t="s">
        <v>1882</v>
      </c>
      <c r="C48" s="824"/>
      <c r="D48" s="825"/>
      <c r="E48" s="106"/>
      <c r="F48" s="121"/>
      <c r="G48" s="764" t="s">
        <v>1598</v>
      </c>
      <c r="H48" s="765"/>
      <c r="I48" s="765"/>
      <c r="J48" s="765"/>
      <c r="K48" s="765"/>
      <c r="L48" s="765"/>
      <c r="M48" s="766"/>
      <c r="O48" s="67"/>
    </row>
    <row r="49" spans="1:29" ht="12.75" customHeight="1">
      <c r="A49" s="806"/>
      <c r="B49" s="823" t="s">
        <v>1883</v>
      </c>
      <c r="C49" s="824"/>
      <c r="D49" s="825"/>
      <c r="E49" s="106"/>
      <c r="F49" s="121"/>
      <c r="G49" s="764" t="s">
        <v>1600</v>
      </c>
      <c r="H49" s="765"/>
      <c r="I49" s="765"/>
      <c r="J49" s="765"/>
      <c r="K49" s="765"/>
      <c r="L49" s="765"/>
      <c r="M49" s="766"/>
    </row>
    <row r="50" spans="1:29" ht="12.75" customHeight="1">
      <c r="A50" s="807"/>
      <c r="B50" s="1029" t="s">
        <v>1591</v>
      </c>
      <c r="C50" s="1030"/>
      <c r="D50" s="1031"/>
      <c r="E50" s="96">
        <f>SUM(E43:E49)</f>
        <v>0</v>
      </c>
      <c r="F50" s="98">
        <f>SUM(F43:F49)</f>
        <v>0</v>
      </c>
      <c r="G50" s="493"/>
      <c r="H50" s="494"/>
      <c r="I50" s="494"/>
      <c r="J50" s="494"/>
      <c r="K50" s="494"/>
      <c r="L50" s="494"/>
      <c r="M50" s="495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763" t="s">
        <v>28</v>
      </c>
      <c r="B58" s="763"/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  <c r="O58" s="763"/>
      <c r="P58" s="763"/>
      <c r="Q58" s="763"/>
      <c r="R58" s="763"/>
      <c r="S58" s="763"/>
      <c r="T58" s="763"/>
      <c r="U58" s="763"/>
      <c r="V58" s="763"/>
      <c r="W58" s="763"/>
      <c r="X58" s="763"/>
      <c r="Y58" s="763"/>
      <c r="Z58" s="763"/>
      <c r="AA58" s="763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1065" t="s">
        <v>1778</v>
      </c>
      <c r="B1" s="1066"/>
      <c r="C1" s="1066"/>
      <c r="D1" s="1044" t="s">
        <v>1576</v>
      </c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777" t="str">
        <f>集計表!AB1</f>
        <v>2025/5</v>
      </c>
      <c r="Y1" s="777"/>
      <c r="Z1" s="777"/>
      <c r="AA1" s="778"/>
    </row>
    <row r="2" spans="1:27" ht="18.75" customHeight="1">
      <c r="A2" s="524" t="s">
        <v>56</v>
      </c>
      <c r="B2" s="525"/>
      <c r="C2" s="526"/>
      <c r="D2" s="533">
        <v>2024</v>
      </c>
      <c r="E2" s="533"/>
      <c r="F2" s="1042">
        <f>集計表!F2</f>
        <v>45777</v>
      </c>
      <c r="G2" s="1042"/>
      <c r="H2" s="226"/>
      <c r="I2" s="42" t="s">
        <v>1561</v>
      </c>
      <c r="J2" s="42" t="s">
        <v>1784</v>
      </c>
      <c r="K2" s="799">
        <f>集計表!L2</f>
        <v>45779</v>
      </c>
      <c r="L2" s="861"/>
      <c r="M2" s="861"/>
      <c r="N2" s="43" t="s">
        <v>57</v>
      </c>
      <c r="O2" s="44" t="s">
        <v>1785</v>
      </c>
      <c r="P2" s="793">
        <f>集計表!R2</f>
        <v>45780</v>
      </c>
      <c r="Q2" s="793"/>
      <c r="R2" s="45" t="s">
        <v>1786</v>
      </c>
      <c r="S2" s="118" t="s">
        <v>19</v>
      </c>
      <c r="T2" s="84" t="s">
        <v>1788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U4" s="620" t="s">
        <v>6</v>
      </c>
      <c r="V4" s="620"/>
      <c r="W4" s="620"/>
      <c r="X4" s="85" t="s">
        <v>1789</v>
      </c>
      <c r="Y4" s="865">
        <f>T15</f>
        <v>0</v>
      </c>
      <c r="Z4" s="620"/>
      <c r="AA4" s="47" t="s">
        <v>1790</v>
      </c>
    </row>
    <row r="5" spans="1:27" ht="12.75" customHeight="1">
      <c r="A5" s="89"/>
      <c r="B5" s="785" t="s">
        <v>1791</v>
      </c>
      <c r="C5" s="786"/>
      <c r="D5" s="786"/>
      <c r="E5" s="119" t="s">
        <v>7</v>
      </c>
      <c r="F5" s="88" t="s">
        <v>8</v>
      </c>
      <c r="G5" s="786" t="s">
        <v>1792</v>
      </c>
      <c r="H5" s="786"/>
      <c r="I5" s="786"/>
      <c r="J5" s="786"/>
      <c r="K5" s="786"/>
      <c r="L5" s="786"/>
      <c r="M5" s="795"/>
      <c r="O5" s="89"/>
      <c r="P5" s="785" t="s">
        <v>1793</v>
      </c>
      <c r="Q5" s="786"/>
      <c r="R5" s="786"/>
      <c r="S5" s="119" t="s">
        <v>7</v>
      </c>
      <c r="T5" s="88" t="s">
        <v>8</v>
      </c>
      <c r="U5" s="786" t="s">
        <v>1792</v>
      </c>
      <c r="V5" s="786"/>
      <c r="W5" s="786"/>
      <c r="X5" s="786"/>
      <c r="Y5" s="786"/>
      <c r="Z5" s="786"/>
      <c r="AA5" s="786"/>
    </row>
    <row r="6" spans="1:27" ht="12.75" customHeight="1">
      <c r="A6" s="805" t="s">
        <v>2046</v>
      </c>
      <c r="B6" s="823" t="s">
        <v>1886</v>
      </c>
      <c r="C6" s="824"/>
      <c r="D6" s="825"/>
      <c r="E6" s="185"/>
      <c r="F6" s="93"/>
      <c r="G6" s="872" t="s">
        <v>1597</v>
      </c>
      <c r="H6" s="873"/>
      <c r="I6" s="873"/>
      <c r="J6" s="873"/>
      <c r="K6" s="873"/>
      <c r="L6" s="873"/>
      <c r="M6" s="874"/>
      <c r="O6" s="805" t="s">
        <v>2049</v>
      </c>
      <c r="P6" s="823" t="s">
        <v>2040</v>
      </c>
      <c r="Q6" s="824"/>
      <c r="R6" s="825"/>
      <c r="S6" s="92"/>
      <c r="T6" s="93"/>
      <c r="U6" s="764" t="s">
        <v>1578</v>
      </c>
      <c r="V6" s="765"/>
      <c r="W6" s="765"/>
      <c r="X6" s="765"/>
      <c r="Y6" s="765"/>
      <c r="Z6" s="765"/>
      <c r="AA6" s="766"/>
    </row>
    <row r="7" spans="1:27" ht="12.75" customHeight="1">
      <c r="A7" s="806"/>
      <c r="B7" s="823" t="s">
        <v>1887</v>
      </c>
      <c r="C7" s="824"/>
      <c r="D7" s="825"/>
      <c r="E7" s="92"/>
      <c r="F7" s="93"/>
      <c r="G7" s="764" t="s">
        <v>1599</v>
      </c>
      <c r="H7" s="765"/>
      <c r="I7" s="765"/>
      <c r="J7" s="765"/>
      <c r="K7" s="765"/>
      <c r="L7" s="765"/>
      <c r="M7" s="766"/>
      <c r="O7" s="806"/>
      <c r="P7" s="823" t="s">
        <v>2041</v>
      </c>
      <c r="Q7" s="824"/>
      <c r="R7" s="825"/>
      <c r="S7" s="92"/>
      <c r="T7" s="93"/>
      <c r="U7" s="764" t="s">
        <v>1580</v>
      </c>
      <c r="V7" s="765"/>
      <c r="W7" s="765"/>
      <c r="X7" s="765"/>
      <c r="Y7" s="765"/>
      <c r="Z7" s="765"/>
      <c r="AA7" s="766"/>
    </row>
    <row r="8" spans="1:27" ht="12.75" customHeight="1">
      <c r="A8" s="806"/>
      <c r="B8" s="823" t="s">
        <v>1888</v>
      </c>
      <c r="C8" s="824"/>
      <c r="D8" s="825"/>
      <c r="E8" s="92"/>
      <c r="F8" s="93"/>
      <c r="G8" s="764" t="s">
        <v>1601</v>
      </c>
      <c r="H8" s="765"/>
      <c r="I8" s="765"/>
      <c r="J8" s="765"/>
      <c r="K8" s="765"/>
      <c r="L8" s="765"/>
      <c r="M8" s="766"/>
      <c r="O8" s="806"/>
      <c r="P8" s="823" t="s">
        <v>2042</v>
      </c>
      <c r="Q8" s="824"/>
      <c r="R8" s="825"/>
      <c r="S8" s="92"/>
      <c r="T8" s="93"/>
      <c r="U8" s="764" t="s">
        <v>1582</v>
      </c>
      <c r="V8" s="765"/>
      <c r="W8" s="765"/>
      <c r="X8" s="765"/>
      <c r="Y8" s="765"/>
      <c r="Z8" s="765"/>
      <c r="AA8" s="766"/>
    </row>
    <row r="9" spans="1:27" ht="12.75" customHeight="1">
      <c r="A9" s="806"/>
      <c r="B9" s="823" t="s">
        <v>1889</v>
      </c>
      <c r="C9" s="824"/>
      <c r="D9" s="825"/>
      <c r="E9" s="92"/>
      <c r="F9" s="93"/>
      <c r="G9" s="764" t="s">
        <v>1603</v>
      </c>
      <c r="H9" s="765"/>
      <c r="I9" s="765"/>
      <c r="J9" s="765"/>
      <c r="K9" s="765"/>
      <c r="L9" s="765"/>
      <c r="M9" s="766"/>
      <c r="O9" s="806"/>
      <c r="P9" s="823" t="s">
        <v>2043</v>
      </c>
      <c r="Q9" s="824"/>
      <c r="R9" s="825"/>
      <c r="S9" s="92"/>
      <c r="T9" s="93"/>
      <c r="U9" s="764" t="s">
        <v>1584</v>
      </c>
      <c r="V9" s="765"/>
      <c r="W9" s="765"/>
      <c r="X9" s="765"/>
      <c r="Y9" s="765"/>
      <c r="Z9" s="765"/>
      <c r="AA9" s="766"/>
    </row>
    <row r="10" spans="1:27" ht="12.75" customHeight="1">
      <c r="A10" s="806"/>
      <c r="B10" s="823" t="s">
        <v>1890</v>
      </c>
      <c r="C10" s="824"/>
      <c r="D10" s="825"/>
      <c r="E10" s="125"/>
      <c r="F10" s="93"/>
      <c r="G10" s="854" t="s">
        <v>1605</v>
      </c>
      <c r="H10" s="855"/>
      <c r="I10" s="855"/>
      <c r="J10" s="855"/>
      <c r="K10" s="855"/>
      <c r="L10" s="855"/>
      <c r="M10" s="856"/>
      <c r="O10" s="806"/>
      <c r="P10" s="823" t="s">
        <v>2044</v>
      </c>
      <c r="Q10" s="824"/>
      <c r="R10" s="825"/>
      <c r="S10" s="92"/>
      <c r="T10" s="93"/>
      <c r="U10" s="764" t="s">
        <v>1586</v>
      </c>
      <c r="V10" s="765"/>
      <c r="W10" s="765"/>
      <c r="X10" s="765"/>
      <c r="Y10" s="765"/>
      <c r="Z10" s="765"/>
      <c r="AA10" s="766"/>
    </row>
    <row r="11" spans="1:27" ht="12.75" customHeight="1">
      <c r="A11" s="806"/>
      <c r="B11" s="1062" t="s">
        <v>1942</v>
      </c>
      <c r="C11" s="1063"/>
      <c r="D11" s="1064"/>
      <c r="E11" s="92"/>
      <c r="F11" s="93"/>
      <c r="G11" s="764" t="s">
        <v>1607</v>
      </c>
      <c r="H11" s="765"/>
      <c r="I11" s="765"/>
      <c r="J11" s="765"/>
      <c r="K11" s="765"/>
      <c r="L11" s="765"/>
      <c r="M11" s="766"/>
      <c r="O11" s="806"/>
      <c r="P11" s="823" t="s">
        <v>2045</v>
      </c>
      <c r="Q11" s="824"/>
      <c r="R11" s="825"/>
      <c r="S11" s="125"/>
      <c r="T11" s="93"/>
      <c r="U11" s="854" t="s">
        <v>1588</v>
      </c>
      <c r="V11" s="855"/>
      <c r="W11" s="855"/>
      <c r="X11" s="855"/>
      <c r="Y11" s="855"/>
      <c r="Z11" s="855"/>
      <c r="AA11" s="856"/>
    </row>
    <row r="12" spans="1:27" ht="12.75" customHeight="1">
      <c r="A12" s="806"/>
      <c r="B12" s="823" t="s">
        <v>2142</v>
      </c>
      <c r="C12" s="824"/>
      <c r="D12" s="825"/>
      <c r="E12" s="185"/>
      <c r="F12" s="93"/>
      <c r="G12" s="872" t="s">
        <v>1609</v>
      </c>
      <c r="H12" s="873"/>
      <c r="I12" s="873"/>
      <c r="J12" s="873"/>
      <c r="K12" s="873"/>
      <c r="L12" s="873"/>
      <c r="M12" s="874"/>
      <c r="O12" s="807"/>
      <c r="P12" s="1029" t="s">
        <v>1591</v>
      </c>
      <c r="Q12" s="1030"/>
      <c r="R12" s="1031"/>
      <c r="S12" s="96">
        <f>SUM(S6:S11)</f>
        <v>0</v>
      </c>
      <c r="T12" s="98">
        <f>SUM(T6:T11)</f>
        <v>0</v>
      </c>
      <c r="U12" s="457"/>
      <c r="V12" s="458"/>
      <c r="W12" s="458"/>
      <c r="X12" s="458"/>
      <c r="Y12" s="458"/>
      <c r="Z12" s="458"/>
      <c r="AA12" s="459"/>
    </row>
    <row r="13" spans="1:27" ht="12.75" customHeight="1">
      <c r="A13" s="806"/>
      <c r="B13" s="1047" t="s">
        <v>1943</v>
      </c>
      <c r="C13" s="1048"/>
      <c r="D13" s="1049"/>
      <c r="E13" s="92"/>
      <c r="F13" s="93"/>
      <c r="G13" s="764" t="s">
        <v>1611</v>
      </c>
      <c r="H13" s="765"/>
      <c r="I13" s="765"/>
      <c r="J13" s="765"/>
      <c r="K13" s="765"/>
      <c r="L13" s="765"/>
      <c r="M13" s="766"/>
      <c r="O13" s="177"/>
      <c r="T13" s="101"/>
      <c r="U13" s="101"/>
      <c r="V13" s="101"/>
      <c r="W13" s="101"/>
      <c r="X13" s="101"/>
      <c r="Y13" s="101"/>
      <c r="Z13" s="101"/>
      <c r="AA13" s="101"/>
    </row>
    <row r="14" spans="1:27" ht="12.75" customHeight="1">
      <c r="A14" s="807"/>
      <c r="B14" s="1029" t="s">
        <v>1591</v>
      </c>
      <c r="C14" s="1030"/>
      <c r="D14" s="1031"/>
      <c r="E14" s="96">
        <f>SUM(E6:E13)</f>
        <v>0</v>
      </c>
      <c r="F14" s="98">
        <f>SUM(F6:F13)</f>
        <v>0</v>
      </c>
      <c r="G14" s="493"/>
      <c r="H14" s="494"/>
      <c r="I14" s="494"/>
      <c r="J14" s="494"/>
      <c r="K14" s="494"/>
      <c r="L14" s="494"/>
      <c r="M14" s="495"/>
      <c r="T14" s="101"/>
      <c r="U14" s="101"/>
      <c r="V14" s="101"/>
      <c r="W14" s="101"/>
      <c r="X14" s="101"/>
      <c r="Y14" s="101"/>
      <c r="Z14" s="101"/>
      <c r="AA14" s="101"/>
    </row>
    <row r="15" spans="1:27" ht="12.75" customHeight="1">
      <c r="A15" s="805" t="s">
        <v>2047</v>
      </c>
      <c r="B15" s="1047" t="s">
        <v>1891</v>
      </c>
      <c r="C15" s="1048"/>
      <c r="D15" s="1049"/>
      <c r="E15" s="185"/>
      <c r="F15" s="93"/>
      <c r="G15" s="872" t="s">
        <v>1617</v>
      </c>
      <c r="H15" s="873"/>
      <c r="I15" s="873"/>
      <c r="J15" s="873"/>
      <c r="K15" s="873"/>
      <c r="L15" s="873"/>
      <c r="M15" s="874"/>
      <c r="O15" s="1058" t="s">
        <v>1654</v>
      </c>
      <c r="P15" s="1059"/>
      <c r="Q15" s="1059"/>
      <c r="R15" s="1060"/>
      <c r="S15" s="134">
        <f>SUM(E14,E26,E30,E36,E42,S12)</f>
        <v>0</v>
      </c>
      <c r="T15" s="135">
        <f>SUM(F14,F26,F30,F36,F42,T12)</f>
        <v>0</v>
      </c>
      <c r="U15" s="101"/>
      <c r="V15" s="101"/>
      <c r="W15" s="101"/>
      <c r="X15" s="101"/>
      <c r="Y15" s="101"/>
      <c r="Z15" s="101"/>
      <c r="AA15" s="101"/>
    </row>
    <row r="16" spans="1:27" ht="12.75" customHeight="1">
      <c r="A16" s="806"/>
      <c r="B16" s="823" t="s">
        <v>1892</v>
      </c>
      <c r="C16" s="824"/>
      <c r="D16" s="825"/>
      <c r="E16" s="92"/>
      <c r="F16" s="93"/>
      <c r="G16" s="764" t="s">
        <v>1619</v>
      </c>
      <c r="H16" s="765"/>
      <c r="I16" s="765"/>
      <c r="J16" s="765"/>
      <c r="K16" s="765"/>
      <c r="L16" s="765"/>
      <c r="M16" s="766"/>
    </row>
    <row r="17" spans="1:26" ht="12.75" customHeight="1">
      <c r="A17" s="806"/>
      <c r="B17" s="823" t="s">
        <v>1893</v>
      </c>
      <c r="C17" s="824"/>
      <c r="D17" s="825"/>
      <c r="E17" s="92"/>
      <c r="F17" s="93"/>
      <c r="G17" s="764" t="s">
        <v>1621</v>
      </c>
      <c r="H17" s="765"/>
      <c r="I17" s="765"/>
      <c r="J17" s="765"/>
      <c r="K17" s="765"/>
      <c r="L17" s="765"/>
      <c r="M17" s="766"/>
    </row>
    <row r="18" spans="1:26" ht="12.75" customHeight="1">
      <c r="A18" s="806"/>
      <c r="B18" s="823" t="s">
        <v>1894</v>
      </c>
      <c r="C18" s="824"/>
      <c r="D18" s="825"/>
      <c r="E18" s="92"/>
      <c r="F18" s="93"/>
      <c r="G18" s="764" t="s">
        <v>1623</v>
      </c>
      <c r="H18" s="765"/>
      <c r="I18" s="765"/>
      <c r="J18" s="765"/>
      <c r="K18" s="765"/>
      <c r="L18" s="765"/>
      <c r="M18" s="766"/>
      <c r="P18" s="47" t="s">
        <v>2156</v>
      </c>
    </row>
    <row r="19" spans="1:26" ht="12.75" customHeight="1">
      <c r="A19" s="806"/>
      <c r="B19" s="1062" t="s">
        <v>1895</v>
      </c>
      <c r="C19" s="1063"/>
      <c r="D19" s="1064"/>
      <c r="E19" s="92"/>
      <c r="F19" s="93"/>
      <c r="G19" s="764" t="s">
        <v>1625</v>
      </c>
      <c r="H19" s="765"/>
      <c r="I19" s="765"/>
      <c r="J19" s="765"/>
      <c r="K19" s="765"/>
      <c r="L19" s="765"/>
      <c r="M19" s="766"/>
    </row>
    <row r="20" spans="1:26" ht="12.75" customHeight="1">
      <c r="A20" s="806"/>
      <c r="B20" s="1050" t="s">
        <v>1896</v>
      </c>
      <c r="C20" s="1051"/>
      <c r="D20" s="1061"/>
      <c r="E20" s="92"/>
      <c r="F20" s="93"/>
      <c r="G20" s="448" t="s">
        <v>1641</v>
      </c>
      <c r="H20" s="449"/>
      <c r="I20" s="449"/>
      <c r="J20" s="449"/>
      <c r="K20" s="449"/>
      <c r="L20" s="449"/>
      <c r="M20" s="456"/>
    </row>
    <row r="21" spans="1:26" ht="12.75" customHeight="1">
      <c r="A21" s="806"/>
      <c r="B21" s="1047" t="s">
        <v>1897</v>
      </c>
      <c r="C21" s="1048"/>
      <c r="D21" s="1049"/>
      <c r="E21" s="92"/>
      <c r="F21" s="93"/>
      <c r="G21" s="448" t="s">
        <v>1643</v>
      </c>
      <c r="H21" s="449"/>
      <c r="I21" s="449"/>
      <c r="J21" s="449"/>
      <c r="K21" s="449"/>
      <c r="L21" s="449"/>
      <c r="M21" s="456"/>
      <c r="Z21" s="174"/>
    </row>
    <row r="22" spans="1:26" ht="12.75" customHeight="1">
      <c r="A22" s="806"/>
      <c r="B22" s="823" t="s">
        <v>1898</v>
      </c>
      <c r="C22" s="824"/>
      <c r="D22" s="825"/>
      <c r="E22" s="92"/>
      <c r="F22" s="93"/>
      <c r="G22" s="448" t="s">
        <v>1645</v>
      </c>
      <c r="H22" s="449"/>
      <c r="I22" s="449"/>
      <c r="J22" s="449"/>
      <c r="K22" s="449"/>
      <c r="L22" s="449"/>
      <c r="M22" s="456"/>
    </row>
    <row r="23" spans="1:26" ht="12.75" customHeight="1">
      <c r="A23" s="806"/>
      <c r="B23" s="823" t="s">
        <v>1899</v>
      </c>
      <c r="C23" s="824"/>
      <c r="D23" s="825"/>
      <c r="E23" s="92"/>
      <c r="F23" s="93"/>
      <c r="G23" s="448" t="s">
        <v>1647</v>
      </c>
      <c r="H23" s="449"/>
      <c r="I23" s="449"/>
      <c r="J23" s="449"/>
      <c r="K23" s="449"/>
      <c r="L23" s="449"/>
      <c r="M23" s="456"/>
    </row>
    <row r="24" spans="1:26" ht="12.75" customHeight="1">
      <c r="A24" s="806"/>
      <c r="B24" s="1062" t="s">
        <v>1900</v>
      </c>
      <c r="C24" s="1063"/>
      <c r="D24" s="1064"/>
      <c r="E24" s="92"/>
      <c r="F24" s="93"/>
      <c r="G24" s="448" t="s">
        <v>1648</v>
      </c>
      <c r="H24" s="449"/>
      <c r="I24" s="449"/>
      <c r="J24" s="449"/>
      <c r="K24" s="449"/>
      <c r="L24" s="449"/>
      <c r="M24" s="456"/>
    </row>
    <row r="25" spans="1:26" ht="12.75" customHeight="1">
      <c r="A25" s="806"/>
      <c r="B25" s="1062" t="s">
        <v>2034</v>
      </c>
      <c r="C25" s="1063"/>
      <c r="D25" s="1064"/>
      <c r="E25" s="125"/>
      <c r="F25" s="93"/>
      <c r="G25" s="854" t="s">
        <v>1650</v>
      </c>
      <c r="H25" s="855"/>
      <c r="I25" s="855"/>
      <c r="J25" s="855"/>
      <c r="K25" s="855"/>
      <c r="L25" s="855"/>
      <c r="M25" s="856"/>
    </row>
    <row r="26" spans="1:26" ht="12.75" customHeight="1">
      <c r="A26" s="807"/>
      <c r="B26" s="1029" t="s">
        <v>1591</v>
      </c>
      <c r="C26" s="1030"/>
      <c r="D26" s="1031"/>
      <c r="E26" s="96">
        <f>SUM(E15:E25)</f>
        <v>0</v>
      </c>
      <c r="F26" s="98">
        <f>SUM(F15:F25)</f>
        <v>0</v>
      </c>
      <c r="G26" s="493"/>
      <c r="H26" s="494"/>
      <c r="I26" s="494"/>
      <c r="J26" s="494"/>
      <c r="K26" s="494"/>
      <c r="L26" s="494"/>
      <c r="M26" s="495"/>
    </row>
    <row r="27" spans="1:26" ht="12.75" customHeight="1">
      <c r="A27" s="878" t="s">
        <v>2169</v>
      </c>
      <c r="B27" s="1047" t="s">
        <v>1901</v>
      </c>
      <c r="C27" s="1048"/>
      <c r="D27" s="1049"/>
      <c r="E27" s="92"/>
      <c r="F27" s="93"/>
      <c r="G27" s="448" t="s">
        <v>1635</v>
      </c>
      <c r="H27" s="449"/>
      <c r="I27" s="449"/>
      <c r="J27" s="449"/>
      <c r="K27" s="449"/>
      <c r="L27" s="449"/>
      <c r="M27" s="456"/>
    </row>
    <row r="28" spans="1:26" ht="12.75" customHeight="1">
      <c r="A28" s="879"/>
      <c r="B28" s="823" t="s">
        <v>1902</v>
      </c>
      <c r="C28" s="824"/>
      <c r="D28" s="825"/>
      <c r="E28" s="92"/>
      <c r="F28" s="93"/>
      <c r="G28" s="448" t="s">
        <v>1637</v>
      </c>
      <c r="H28" s="449"/>
      <c r="I28" s="449"/>
      <c r="J28" s="449"/>
      <c r="K28" s="449"/>
      <c r="L28" s="449"/>
      <c r="M28" s="456"/>
    </row>
    <row r="29" spans="1:26" ht="12.75" customHeight="1">
      <c r="A29" s="879"/>
      <c r="B29" s="823" t="s">
        <v>1903</v>
      </c>
      <c r="C29" s="824"/>
      <c r="D29" s="825"/>
      <c r="E29" s="92"/>
      <c r="F29" s="93"/>
      <c r="G29" s="448" t="s">
        <v>1639</v>
      </c>
      <c r="H29" s="449"/>
      <c r="I29" s="449"/>
      <c r="J29" s="449"/>
      <c r="K29" s="449"/>
      <c r="L29" s="449"/>
      <c r="M29" s="456"/>
    </row>
    <row r="30" spans="1:26" ht="12.75" customHeight="1">
      <c r="A30" s="880"/>
      <c r="B30" s="1029" t="s">
        <v>1591</v>
      </c>
      <c r="C30" s="1030"/>
      <c r="D30" s="1031"/>
      <c r="E30" s="96">
        <f>SUM(E27:E29)</f>
        <v>0</v>
      </c>
      <c r="F30" s="98">
        <f>SUM(F27:F29)</f>
        <v>0</v>
      </c>
      <c r="G30" s="493"/>
      <c r="H30" s="494"/>
      <c r="I30" s="494"/>
      <c r="J30" s="494"/>
      <c r="K30" s="494"/>
      <c r="L30" s="494"/>
      <c r="M30" s="495"/>
    </row>
    <row r="31" spans="1:26" ht="12.75" customHeight="1">
      <c r="A31" s="878" t="s">
        <v>2180</v>
      </c>
      <c r="B31" s="866" t="s">
        <v>1904</v>
      </c>
      <c r="C31" s="867"/>
      <c r="D31" s="868"/>
      <c r="E31" s="92"/>
      <c r="F31" s="93"/>
      <c r="G31" s="764" t="s">
        <v>1613</v>
      </c>
      <c r="H31" s="765"/>
      <c r="I31" s="765"/>
      <c r="J31" s="765"/>
      <c r="K31" s="765"/>
      <c r="L31" s="765"/>
      <c r="M31" s="766"/>
    </row>
    <row r="32" spans="1:26" ht="12.75" customHeight="1">
      <c r="A32" s="879"/>
      <c r="B32" s="137" t="s">
        <v>1944</v>
      </c>
      <c r="C32" s="138"/>
      <c r="D32" s="139"/>
      <c r="E32" s="211"/>
      <c r="F32" s="121"/>
      <c r="G32" s="854" t="s">
        <v>1614</v>
      </c>
      <c r="H32" s="855"/>
      <c r="I32" s="855"/>
      <c r="J32" s="855"/>
      <c r="K32" s="855"/>
      <c r="L32" s="855"/>
      <c r="M32" s="856"/>
    </row>
    <row r="33" spans="1:13" ht="12.75" customHeight="1">
      <c r="A33" s="879"/>
      <c r="B33" s="137" t="s">
        <v>1945</v>
      </c>
      <c r="C33" s="138"/>
      <c r="D33" s="139"/>
      <c r="E33" s="106"/>
      <c r="F33" s="121"/>
      <c r="G33" s="764" t="s">
        <v>1627</v>
      </c>
      <c r="H33" s="765"/>
      <c r="I33" s="765"/>
      <c r="J33" s="765"/>
      <c r="K33" s="765"/>
      <c r="L33" s="765"/>
      <c r="M33" s="766"/>
    </row>
    <row r="34" spans="1:13" ht="12.75" customHeight="1">
      <c r="A34" s="879"/>
      <c r="B34" s="137" t="s">
        <v>1946</v>
      </c>
      <c r="C34" s="138"/>
      <c r="D34" s="139"/>
      <c r="E34" s="106"/>
      <c r="F34" s="121"/>
      <c r="G34" s="764" t="s">
        <v>1629</v>
      </c>
      <c r="H34" s="765"/>
      <c r="I34" s="765"/>
      <c r="J34" s="765"/>
      <c r="K34" s="765"/>
      <c r="L34" s="765"/>
      <c r="M34" s="766"/>
    </row>
    <row r="35" spans="1:13" ht="12.75" customHeight="1">
      <c r="A35" s="879"/>
      <c r="B35" s="137" t="s">
        <v>1947</v>
      </c>
      <c r="C35" s="138"/>
      <c r="D35" s="139"/>
      <c r="E35" s="106"/>
      <c r="F35" s="121"/>
      <c r="G35" s="764" t="s">
        <v>1631</v>
      </c>
      <c r="H35" s="765"/>
      <c r="I35" s="765"/>
      <c r="J35" s="765"/>
      <c r="K35" s="765"/>
      <c r="L35" s="765"/>
      <c r="M35" s="766"/>
    </row>
    <row r="36" spans="1:13" ht="12.75" customHeight="1">
      <c r="A36" s="880"/>
      <c r="B36" s="1029" t="s">
        <v>1591</v>
      </c>
      <c r="C36" s="1030"/>
      <c r="D36" s="1031"/>
      <c r="E36" s="96">
        <f>SUM(E31:E35)</f>
        <v>0</v>
      </c>
      <c r="F36" s="98">
        <f>SUM(F31:F35)</f>
        <v>0</v>
      </c>
      <c r="G36" s="493"/>
      <c r="H36" s="494"/>
      <c r="I36" s="494"/>
      <c r="J36" s="494"/>
      <c r="K36" s="494"/>
      <c r="L36" s="494"/>
      <c r="M36" s="495"/>
    </row>
    <row r="37" spans="1:13" ht="12.75" customHeight="1">
      <c r="A37" s="878" t="s">
        <v>2048</v>
      </c>
      <c r="B37" s="866" t="s">
        <v>2035</v>
      </c>
      <c r="C37" s="867"/>
      <c r="D37" s="868"/>
      <c r="E37" s="92"/>
      <c r="F37" s="93"/>
      <c r="G37" s="480" t="s">
        <v>1776</v>
      </c>
      <c r="H37" s="481"/>
      <c r="I37" s="481"/>
      <c r="J37" s="481"/>
      <c r="K37" s="481"/>
      <c r="L37" s="481"/>
      <c r="M37" s="482"/>
    </row>
    <row r="38" spans="1:13" ht="12.75" customHeight="1">
      <c r="A38" s="879"/>
      <c r="B38" s="137" t="s">
        <v>2036</v>
      </c>
      <c r="C38" s="138"/>
      <c r="D38" s="139"/>
      <c r="E38" s="92"/>
      <c r="F38" s="93"/>
      <c r="G38" s="448" t="s">
        <v>1777</v>
      </c>
      <c r="H38" s="449"/>
      <c r="I38" s="449"/>
      <c r="J38" s="449"/>
      <c r="K38" s="449"/>
      <c r="L38" s="449"/>
      <c r="M38" s="456"/>
    </row>
    <row r="39" spans="1:13" ht="12.75" customHeight="1">
      <c r="A39" s="879"/>
      <c r="B39" s="137" t="s">
        <v>2037</v>
      </c>
      <c r="C39" s="138"/>
      <c r="D39" s="139"/>
      <c r="E39" s="92"/>
      <c r="F39" s="93"/>
      <c r="G39" s="764" t="s">
        <v>1590</v>
      </c>
      <c r="H39" s="765"/>
      <c r="I39" s="765"/>
      <c r="J39" s="765"/>
      <c r="K39" s="765"/>
      <c r="L39" s="765"/>
      <c r="M39" s="766"/>
    </row>
    <row r="40" spans="1:13" ht="12.75" customHeight="1">
      <c r="A40" s="879"/>
      <c r="B40" s="137" t="s">
        <v>2038</v>
      </c>
      <c r="C40" s="138"/>
      <c r="D40" s="139"/>
      <c r="E40" s="185"/>
      <c r="F40" s="93"/>
      <c r="G40" s="872" t="s">
        <v>1592</v>
      </c>
      <c r="H40" s="873"/>
      <c r="I40" s="873"/>
      <c r="J40" s="873"/>
      <c r="K40" s="873"/>
      <c r="L40" s="873"/>
      <c r="M40" s="874"/>
    </row>
    <row r="41" spans="1:13" ht="12.75" customHeight="1">
      <c r="A41" s="879"/>
      <c r="B41" s="137" t="s">
        <v>2039</v>
      </c>
      <c r="C41" s="138"/>
      <c r="D41" s="139"/>
      <c r="E41" s="125"/>
      <c r="F41" s="93"/>
      <c r="G41" s="854" t="s">
        <v>1594</v>
      </c>
      <c r="H41" s="855"/>
      <c r="I41" s="855"/>
      <c r="J41" s="855"/>
      <c r="K41" s="855"/>
      <c r="L41" s="855"/>
      <c r="M41" s="856"/>
    </row>
    <row r="42" spans="1:13" ht="12.75" customHeight="1">
      <c r="A42" s="880"/>
      <c r="B42" s="1029" t="s">
        <v>1591</v>
      </c>
      <c r="C42" s="1030"/>
      <c r="D42" s="1031"/>
      <c r="E42" s="96">
        <f>SUM(E37:E41)</f>
        <v>0</v>
      </c>
      <c r="F42" s="98">
        <f>SUM(F37:F41)</f>
        <v>0</v>
      </c>
      <c r="G42" s="493"/>
      <c r="H42" s="494"/>
      <c r="I42" s="494"/>
      <c r="J42" s="494"/>
      <c r="K42" s="494"/>
      <c r="L42" s="494"/>
      <c r="M42" s="495"/>
    </row>
    <row r="43" spans="1:13" ht="12.75" customHeight="1">
      <c r="A43" s="177"/>
      <c r="B43" s="1056"/>
      <c r="C43" s="1056"/>
      <c r="D43" s="1056"/>
      <c r="E43" s="174"/>
      <c r="F43" s="174"/>
      <c r="G43" s="1057"/>
      <c r="H43" s="1057"/>
      <c r="I43" s="1057"/>
      <c r="J43" s="1057"/>
      <c r="K43" s="1057"/>
      <c r="L43" s="1057"/>
      <c r="M43" s="1057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1065" t="s">
        <v>1796</v>
      </c>
      <c r="B1" s="1066"/>
      <c r="C1" s="1066"/>
      <c r="D1" s="1087" t="s">
        <v>1663</v>
      </c>
      <c r="E1" s="1087"/>
      <c r="F1" s="1089" t="s">
        <v>1576</v>
      </c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777" t="str">
        <f>集計表!AB1</f>
        <v>2025/5</v>
      </c>
      <c r="Y1" s="777"/>
      <c r="Z1" s="777"/>
      <c r="AA1" s="778"/>
    </row>
    <row r="2" spans="1:27" ht="18.75" customHeight="1">
      <c r="A2" s="524" t="s">
        <v>56</v>
      </c>
      <c r="B2" s="525"/>
      <c r="C2" s="526"/>
      <c r="D2" s="533">
        <v>2024</v>
      </c>
      <c r="E2" s="533"/>
      <c r="F2" s="1042">
        <f>集計表!F2</f>
        <v>45777</v>
      </c>
      <c r="G2" s="1042"/>
      <c r="H2" s="226"/>
      <c r="I2" s="42" t="s">
        <v>1561</v>
      </c>
      <c r="J2" s="156" t="s">
        <v>1784</v>
      </c>
      <c r="K2" s="799">
        <f>集計表!L2</f>
        <v>45779</v>
      </c>
      <c r="L2" s="861"/>
      <c r="M2" s="861"/>
      <c r="N2" s="43" t="s">
        <v>57</v>
      </c>
      <c r="O2" s="44" t="s">
        <v>1785</v>
      </c>
      <c r="P2" s="793">
        <f>集計表!R2</f>
        <v>45780</v>
      </c>
      <c r="Q2" s="793"/>
      <c r="R2" s="45" t="s">
        <v>1786</v>
      </c>
      <c r="S2" s="118" t="s">
        <v>19</v>
      </c>
      <c r="T2" s="84" t="s">
        <v>1788</v>
      </c>
      <c r="U2" s="108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U4" s="620" t="s">
        <v>6</v>
      </c>
      <c r="V4" s="620"/>
      <c r="W4" s="620"/>
      <c r="X4" s="85" t="s">
        <v>1794</v>
      </c>
      <c r="Y4" s="865">
        <f>F31+T22</f>
        <v>0</v>
      </c>
      <c r="Z4" s="620"/>
      <c r="AA4" s="47" t="s">
        <v>1790</v>
      </c>
    </row>
    <row r="5" spans="1:27" ht="12.75" customHeight="1">
      <c r="A5" s="89"/>
      <c r="B5" s="785" t="s">
        <v>1791</v>
      </c>
      <c r="C5" s="786"/>
      <c r="D5" s="787"/>
      <c r="E5" s="119" t="s">
        <v>7</v>
      </c>
      <c r="F5" s="88" t="s">
        <v>8</v>
      </c>
      <c r="G5" s="786" t="s">
        <v>1795</v>
      </c>
      <c r="H5" s="786"/>
      <c r="I5" s="786"/>
      <c r="J5" s="786"/>
      <c r="K5" s="786"/>
      <c r="L5" s="786"/>
      <c r="M5" s="795"/>
      <c r="N5" s="227"/>
      <c r="O5" s="89"/>
      <c r="P5" s="785" t="s">
        <v>1791</v>
      </c>
      <c r="Q5" s="786"/>
      <c r="R5" s="787"/>
      <c r="S5" s="119" t="s">
        <v>7</v>
      </c>
      <c r="T5" s="88" t="s">
        <v>8</v>
      </c>
      <c r="U5" s="786" t="s">
        <v>1795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2028</v>
      </c>
      <c r="B6" s="866" t="s">
        <v>1905</v>
      </c>
      <c r="C6" s="867"/>
      <c r="D6" s="868"/>
      <c r="E6" s="185"/>
      <c r="F6" s="123"/>
      <c r="G6" s="480" t="s">
        <v>1708</v>
      </c>
      <c r="H6" s="481"/>
      <c r="I6" s="481"/>
      <c r="J6" s="481"/>
      <c r="K6" s="481"/>
      <c r="L6" s="481"/>
      <c r="M6" s="482"/>
      <c r="N6" s="227"/>
      <c r="O6" s="878" t="s">
        <v>2031</v>
      </c>
      <c r="P6" s="866" t="s">
        <v>2141</v>
      </c>
      <c r="Q6" s="867"/>
      <c r="R6" s="868"/>
      <c r="S6" s="106"/>
      <c r="T6" s="121"/>
      <c r="U6" s="448" t="s">
        <v>1739</v>
      </c>
      <c r="V6" s="449"/>
      <c r="W6" s="449"/>
      <c r="X6" s="449"/>
      <c r="Y6" s="449"/>
      <c r="Z6" s="449"/>
      <c r="AA6" s="456"/>
    </row>
    <row r="7" spans="1:27" ht="12.75" customHeight="1">
      <c r="A7" s="806"/>
      <c r="B7" s="1050" t="s">
        <v>1906</v>
      </c>
      <c r="C7" s="1051"/>
      <c r="D7" s="1061"/>
      <c r="E7" s="92"/>
      <c r="F7" s="93"/>
      <c r="G7" s="448" t="s">
        <v>1710</v>
      </c>
      <c r="H7" s="449"/>
      <c r="I7" s="449"/>
      <c r="J7" s="449"/>
      <c r="K7" s="449"/>
      <c r="L7" s="449"/>
      <c r="M7" s="456"/>
      <c r="N7" s="227"/>
      <c r="O7" s="879"/>
      <c r="P7" s="823" t="s">
        <v>1915</v>
      </c>
      <c r="Q7" s="824"/>
      <c r="R7" s="825"/>
      <c r="S7" s="125"/>
      <c r="T7" s="126"/>
      <c r="U7" s="448" t="s">
        <v>1741</v>
      </c>
      <c r="V7" s="449"/>
      <c r="W7" s="449"/>
      <c r="X7" s="449"/>
      <c r="Y7" s="449"/>
      <c r="Z7" s="449"/>
      <c r="AA7" s="456"/>
    </row>
    <row r="8" spans="1:27" ht="12.75" customHeight="1">
      <c r="A8" s="806"/>
      <c r="B8" s="823" t="s">
        <v>1907</v>
      </c>
      <c r="C8" s="824"/>
      <c r="D8" s="825"/>
      <c r="E8" s="92"/>
      <c r="F8" s="93"/>
      <c r="G8" s="448" t="s">
        <v>1712</v>
      </c>
      <c r="H8" s="449"/>
      <c r="I8" s="449"/>
      <c r="J8" s="449"/>
      <c r="K8" s="449"/>
      <c r="L8" s="449"/>
      <c r="M8" s="456"/>
      <c r="N8" s="227"/>
      <c r="O8" s="879"/>
      <c r="P8" s="823" t="s">
        <v>1916</v>
      </c>
      <c r="Q8" s="824"/>
      <c r="R8" s="825"/>
      <c r="S8" s="92"/>
      <c r="T8" s="93"/>
      <c r="U8" s="1037" t="s">
        <v>1737</v>
      </c>
      <c r="V8" s="1038"/>
      <c r="W8" s="1038"/>
      <c r="X8" s="1038"/>
      <c r="Y8" s="1038"/>
      <c r="Z8" s="1038"/>
      <c r="AA8" s="1039"/>
    </row>
    <row r="9" spans="1:27" ht="12.75" customHeight="1">
      <c r="A9" s="806"/>
      <c r="B9" s="823" t="s">
        <v>1908</v>
      </c>
      <c r="C9" s="824"/>
      <c r="D9" s="825"/>
      <c r="E9" s="92"/>
      <c r="F9" s="93"/>
      <c r="G9" s="448" t="s">
        <v>1714</v>
      </c>
      <c r="H9" s="449"/>
      <c r="I9" s="449"/>
      <c r="J9" s="449"/>
      <c r="K9" s="449"/>
      <c r="L9" s="449"/>
      <c r="M9" s="456"/>
      <c r="N9" s="227"/>
      <c r="O9" s="880"/>
      <c r="P9" s="1029" t="s">
        <v>1591</v>
      </c>
      <c r="Q9" s="1030"/>
      <c r="R9" s="1031"/>
      <c r="S9" s="96">
        <f>SUM(S6:S8)</f>
        <v>0</v>
      </c>
      <c r="T9" s="98">
        <f>SUM(T6:T8)</f>
        <v>0</v>
      </c>
      <c r="U9" s="1093"/>
      <c r="V9" s="1094"/>
      <c r="W9" s="1094"/>
      <c r="X9" s="1094"/>
      <c r="Y9" s="1094"/>
      <c r="Z9" s="1094"/>
      <c r="AA9" s="1095"/>
    </row>
    <row r="10" spans="1:27" ht="12.75" customHeight="1">
      <c r="A10" s="806"/>
      <c r="B10" s="1062" t="s">
        <v>1909</v>
      </c>
      <c r="C10" s="1063"/>
      <c r="D10" s="1064"/>
      <c r="E10" s="106"/>
      <c r="F10" s="93"/>
      <c r="G10" s="448" t="s">
        <v>1715</v>
      </c>
      <c r="H10" s="449"/>
      <c r="I10" s="449"/>
      <c r="J10" s="449"/>
      <c r="K10" s="449"/>
      <c r="L10" s="449"/>
      <c r="M10" s="456"/>
      <c r="N10" s="227"/>
      <c r="O10" s="878" t="s">
        <v>2032</v>
      </c>
      <c r="P10" s="866" t="s">
        <v>1917</v>
      </c>
      <c r="Q10" s="867"/>
      <c r="R10" s="868"/>
      <c r="S10" s="92"/>
      <c r="T10" s="93"/>
      <c r="U10" s="448" t="s">
        <v>1750</v>
      </c>
      <c r="V10" s="449"/>
      <c r="W10" s="449"/>
      <c r="X10" s="449"/>
      <c r="Y10" s="449"/>
      <c r="Z10" s="449"/>
      <c r="AA10" s="456"/>
    </row>
    <row r="11" spans="1:27" ht="12.75" customHeight="1">
      <c r="A11" s="806"/>
      <c r="B11" s="1062" t="s">
        <v>2066</v>
      </c>
      <c r="C11" s="1063"/>
      <c r="D11" s="1064"/>
      <c r="E11" s="106"/>
      <c r="F11" s="93"/>
      <c r="G11" s="448" t="s">
        <v>1717</v>
      </c>
      <c r="H11" s="449"/>
      <c r="I11" s="449"/>
      <c r="J11" s="449"/>
      <c r="K11" s="449"/>
      <c r="L11" s="449"/>
      <c r="M11" s="456"/>
      <c r="N11" s="227"/>
      <c r="O11" s="879"/>
      <c r="P11" s="823" t="s">
        <v>1918</v>
      </c>
      <c r="Q11" s="824"/>
      <c r="R11" s="825"/>
      <c r="S11" s="122"/>
      <c r="T11" s="123"/>
      <c r="U11" s="448" t="s">
        <v>1752</v>
      </c>
      <c r="V11" s="449"/>
      <c r="W11" s="449"/>
      <c r="X11" s="449"/>
      <c r="Y11" s="449"/>
      <c r="Z11" s="449"/>
      <c r="AA11" s="456"/>
    </row>
    <row r="12" spans="1:27" ht="12.75" customHeight="1">
      <c r="A12" s="806"/>
      <c r="B12" s="1062" t="s">
        <v>2067</v>
      </c>
      <c r="C12" s="1063"/>
      <c r="D12" s="1064"/>
      <c r="E12" s="106"/>
      <c r="F12" s="93"/>
      <c r="G12" s="448" t="s">
        <v>1719</v>
      </c>
      <c r="H12" s="449"/>
      <c r="I12" s="449"/>
      <c r="J12" s="449"/>
      <c r="K12" s="449"/>
      <c r="L12" s="449"/>
      <c r="M12" s="456"/>
      <c r="N12" s="227"/>
      <c r="O12" s="879"/>
      <c r="P12" s="823" t="s">
        <v>1919</v>
      </c>
      <c r="Q12" s="824"/>
      <c r="R12" s="825"/>
      <c r="S12" s="211"/>
      <c r="T12" s="126"/>
      <c r="U12" s="448" t="s">
        <v>1753</v>
      </c>
      <c r="V12" s="449"/>
      <c r="W12" s="449"/>
      <c r="X12" s="449"/>
      <c r="Y12" s="449"/>
      <c r="Z12" s="449"/>
      <c r="AA12" s="456"/>
    </row>
    <row r="13" spans="1:27" ht="12.75" customHeight="1">
      <c r="A13" s="806"/>
      <c r="B13" s="1062" t="s">
        <v>2068</v>
      </c>
      <c r="C13" s="1063"/>
      <c r="D13" s="1064"/>
      <c r="E13" s="106"/>
      <c r="F13" s="93"/>
      <c r="G13" s="448" t="s">
        <v>1721</v>
      </c>
      <c r="H13" s="449"/>
      <c r="I13" s="449"/>
      <c r="J13" s="449"/>
      <c r="K13" s="449"/>
      <c r="L13" s="449"/>
      <c r="M13" s="456"/>
      <c r="N13" s="227"/>
      <c r="O13" s="879"/>
      <c r="P13" s="1050" t="s">
        <v>1920</v>
      </c>
      <c r="Q13" s="1051"/>
      <c r="R13" s="1061"/>
      <c r="S13" s="106"/>
      <c r="T13" s="93"/>
      <c r="U13" s="1037" t="s">
        <v>1731</v>
      </c>
      <c r="V13" s="1038"/>
      <c r="W13" s="1038"/>
      <c r="X13" s="1038"/>
      <c r="Y13" s="1038"/>
      <c r="Z13" s="1038"/>
      <c r="AA13" s="1039"/>
    </row>
    <row r="14" spans="1:27" ht="12.75" customHeight="1">
      <c r="A14" s="806"/>
      <c r="B14" s="1062" t="s">
        <v>2069</v>
      </c>
      <c r="C14" s="1063"/>
      <c r="D14" s="1064"/>
      <c r="E14" s="106"/>
      <c r="F14" s="93"/>
      <c r="G14" s="448" t="s">
        <v>1723</v>
      </c>
      <c r="H14" s="449"/>
      <c r="I14" s="449"/>
      <c r="J14" s="449"/>
      <c r="K14" s="449"/>
      <c r="L14" s="449"/>
      <c r="M14" s="456"/>
      <c r="N14" s="227"/>
      <c r="O14" s="879"/>
      <c r="P14" s="823" t="s">
        <v>1921</v>
      </c>
      <c r="Q14" s="824"/>
      <c r="R14" s="825"/>
      <c r="S14" s="106"/>
      <c r="T14" s="93"/>
      <c r="U14" s="448" t="s">
        <v>1733</v>
      </c>
      <c r="V14" s="449"/>
      <c r="W14" s="449"/>
      <c r="X14" s="449"/>
      <c r="Y14" s="449"/>
      <c r="Z14" s="449"/>
      <c r="AA14" s="456"/>
    </row>
    <row r="15" spans="1:27" ht="12.75" customHeight="1">
      <c r="A15" s="806"/>
      <c r="B15" s="1062" t="s">
        <v>2070</v>
      </c>
      <c r="C15" s="1063"/>
      <c r="D15" s="1064"/>
      <c r="E15" s="133"/>
      <c r="F15" s="95"/>
      <c r="G15" s="468" t="s">
        <v>1725</v>
      </c>
      <c r="H15" s="469"/>
      <c r="I15" s="469"/>
      <c r="J15" s="469"/>
      <c r="K15" s="469"/>
      <c r="L15" s="469"/>
      <c r="M15" s="483"/>
      <c r="N15" s="227"/>
      <c r="O15" s="879"/>
      <c r="P15" s="890" t="s">
        <v>1922</v>
      </c>
      <c r="Q15" s="891"/>
      <c r="R15" s="892"/>
      <c r="S15" s="106"/>
      <c r="T15" s="93"/>
      <c r="U15" s="448" t="s">
        <v>1735</v>
      </c>
      <c r="V15" s="449"/>
      <c r="W15" s="449"/>
      <c r="X15" s="449"/>
      <c r="Y15" s="449"/>
      <c r="Z15" s="449"/>
      <c r="AA15" s="456"/>
    </row>
    <row r="16" spans="1:27" ht="12.75" customHeight="1">
      <c r="A16" s="807"/>
      <c r="B16" s="1090" t="s">
        <v>1591</v>
      </c>
      <c r="C16" s="1091"/>
      <c r="D16" s="1092"/>
      <c r="E16" s="131">
        <f>SUM(E6:E15)</f>
        <v>0</v>
      </c>
      <c r="F16" s="228">
        <f>SUM(F6:F15)</f>
        <v>0</v>
      </c>
      <c r="G16" s="1084"/>
      <c r="H16" s="1085"/>
      <c r="I16" s="1085"/>
      <c r="J16" s="1085"/>
      <c r="K16" s="1085"/>
      <c r="L16" s="1085"/>
      <c r="M16" s="1086"/>
      <c r="N16" s="227"/>
      <c r="O16" s="880"/>
      <c r="P16" s="1029" t="s">
        <v>1591</v>
      </c>
      <c r="Q16" s="1030"/>
      <c r="R16" s="1031"/>
      <c r="S16" s="107">
        <f>SUM(S10:S15)</f>
        <v>0</v>
      </c>
      <c r="T16" s="98">
        <f>SUM(T10:T15)</f>
        <v>0</v>
      </c>
      <c r="U16" s="1093"/>
      <c r="V16" s="1094"/>
      <c r="W16" s="1094"/>
      <c r="X16" s="1094"/>
      <c r="Y16" s="1094"/>
      <c r="Z16" s="1094"/>
      <c r="AA16" s="1095"/>
    </row>
    <row r="17" spans="1:27" ht="12.75" customHeight="1">
      <c r="A17" s="805" t="s">
        <v>2029</v>
      </c>
      <c r="B17" s="866" t="s">
        <v>1910</v>
      </c>
      <c r="C17" s="867"/>
      <c r="D17" s="868"/>
      <c r="E17" s="125"/>
      <c r="F17" s="126"/>
      <c r="G17" s="480" t="s">
        <v>1697</v>
      </c>
      <c r="H17" s="481"/>
      <c r="I17" s="481"/>
      <c r="J17" s="481"/>
      <c r="K17" s="481"/>
      <c r="L17" s="481"/>
      <c r="M17" s="482"/>
      <c r="N17" s="227"/>
      <c r="O17" s="878" t="s">
        <v>2033</v>
      </c>
      <c r="P17" s="866" t="s">
        <v>2025</v>
      </c>
      <c r="Q17" s="867"/>
      <c r="R17" s="868"/>
      <c r="S17" s="122"/>
      <c r="T17" s="194"/>
      <c r="U17" s="480" t="s">
        <v>1744</v>
      </c>
      <c r="V17" s="481"/>
      <c r="W17" s="481"/>
      <c r="X17" s="481"/>
      <c r="Y17" s="481"/>
      <c r="Z17" s="481"/>
      <c r="AA17" s="482"/>
    </row>
    <row r="18" spans="1:27" ht="12.75" customHeight="1">
      <c r="A18" s="806"/>
      <c r="B18" s="823" t="s">
        <v>1911</v>
      </c>
      <c r="C18" s="824"/>
      <c r="D18" s="825"/>
      <c r="E18" s="92"/>
      <c r="F18" s="93"/>
      <c r="G18" s="448" t="s">
        <v>1699</v>
      </c>
      <c r="H18" s="449"/>
      <c r="I18" s="449"/>
      <c r="J18" s="449"/>
      <c r="K18" s="449"/>
      <c r="L18" s="449"/>
      <c r="M18" s="456"/>
      <c r="N18" s="227"/>
      <c r="O18" s="879"/>
      <c r="P18" s="823" t="s">
        <v>2026</v>
      </c>
      <c r="Q18" s="824"/>
      <c r="R18" s="825"/>
      <c r="S18" s="106"/>
      <c r="T18" s="121"/>
      <c r="U18" s="448" t="s">
        <v>1746</v>
      </c>
      <c r="V18" s="449"/>
      <c r="W18" s="449"/>
      <c r="X18" s="449"/>
      <c r="Y18" s="449"/>
      <c r="Z18" s="449"/>
      <c r="AA18" s="456"/>
    </row>
    <row r="19" spans="1:27" ht="12.75" customHeight="1">
      <c r="A19" s="806"/>
      <c r="B19" s="823" t="s">
        <v>1912</v>
      </c>
      <c r="C19" s="824"/>
      <c r="D19" s="825"/>
      <c r="E19" s="185"/>
      <c r="F19" s="123"/>
      <c r="G19" s="448" t="s">
        <v>1701</v>
      </c>
      <c r="H19" s="449"/>
      <c r="I19" s="449"/>
      <c r="J19" s="449"/>
      <c r="K19" s="449"/>
      <c r="L19" s="449"/>
      <c r="M19" s="456"/>
      <c r="N19" s="227"/>
      <c r="O19" s="879"/>
      <c r="P19" s="823" t="s">
        <v>2027</v>
      </c>
      <c r="Q19" s="824"/>
      <c r="R19" s="825"/>
      <c r="S19" s="125"/>
      <c r="T19" s="126"/>
      <c r="U19" s="448" t="s">
        <v>1748</v>
      </c>
      <c r="V19" s="449"/>
      <c r="W19" s="449"/>
      <c r="X19" s="449"/>
      <c r="Y19" s="449"/>
      <c r="Z19" s="449"/>
      <c r="AA19" s="456"/>
    </row>
    <row r="20" spans="1:27" ht="12.75" customHeight="1">
      <c r="A20" s="806"/>
      <c r="B20" s="823" t="s">
        <v>1913</v>
      </c>
      <c r="C20" s="824"/>
      <c r="D20" s="825"/>
      <c r="E20" s="92"/>
      <c r="F20" s="93"/>
      <c r="G20" s="448" t="s">
        <v>1703</v>
      </c>
      <c r="H20" s="449"/>
      <c r="I20" s="449"/>
      <c r="J20" s="449"/>
      <c r="K20" s="449"/>
      <c r="L20" s="449"/>
      <c r="M20" s="456"/>
      <c r="N20" s="227"/>
      <c r="O20" s="880"/>
      <c r="P20" s="1029" t="s">
        <v>1591</v>
      </c>
      <c r="Q20" s="1030"/>
      <c r="R20" s="1031"/>
      <c r="S20" s="96">
        <f>SUM(S17:S19)</f>
        <v>0</v>
      </c>
      <c r="T20" s="98">
        <f>SUM(T17:T19)</f>
        <v>0</v>
      </c>
      <c r="U20" s="1093"/>
      <c r="V20" s="1094"/>
      <c r="W20" s="1094"/>
      <c r="X20" s="1094"/>
      <c r="Y20" s="1094"/>
      <c r="Z20" s="1094"/>
      <c r="AA20" s="1095"/>
    </row>
    <row r="21" spans="1:27" ht="12.75" customHeight="1">
      <c r="A21" s="806"/>
      <c r="B21" s="823" t="s">
        <v>1914</v>
      </c>
      <c r="C21" s="824"/>
      <c r="D21" s="825"/>
      <c r="E21" s="125"/>
      <c r="F21" s="126"/>
      <c r="G21" s="703" t="s">
        <v>1705</v>
      </c>
      <c r="H21" s="704"/>
      <c r="I21" s="704"/>
      <c r="J21" s="704"/>
      <c r="K21" s="704"/>
      <c r="L21" s="704"/>
      <c r="M21" s="1075"/>
      <c r="N21" s="227"/>
      <c r="O21" s="229"/>
      <c r="P21" s="230"/>
      <c r="Q21" s="230"/>
      <c r="R21" s="230"/>
      <c r="S21" s="231"/>
      <c r="T21" s="232"/>
      <c r="U21" s="233"/>
      <c r="V21" s="233"/>
      <c r="W21" s="233"/>
      <c r="X21" s="233"/>
      <c r="Y21" s="233"/>
      <c r="Z21" s="233"/>
      <c r="AA21" s="233"/>
    </row>
    <row r="22" spans="1:27" ht="12.75" customHeight="1">
      <c r="A22" s="807"/>
      <c r="B22" s="1029" t="s">
        <v>1591</v>
      </c>
      <c r="C22" s="1030"/>
      <c r="D22" s="1031"/>
      <c r="E22" s="189">
        <f>SUM(E17:E21)</f>
        <v>0</v>
      </c>
      <c r="F22" s="190">
        <f>SUM(F17:F21)</f>
        <v>0</v>
      </c>
      <c r="G22" s="1093"/>
      <c r="H22" s="1094"/>
      <c r="I22" s="1094"/>
      <c r="J22" s="1094"/>
      <c r="K22" s="1094"/>
      <c r="L22" s="1094"/>
      <c r="M22" s="1095"/>
      <c r="N22" s="227"/>
      <c r="O22" s="1058" t="s">
        <v>1754</v>
      </c>
      <c r="P22" s="1059"/>
      <c r="Q22" s="1059"/>
      <c r="R22" s="1060"/>
      <c r="S22" s="134">
        <f>SUM(S9,S16,S20)</f>
        <v>0</v>
      </c>
      <c r="T22" s="135">
        <f>SUM(T9,T16,T20)</f>
        <v>0</v>
      </c>
      <c r="U22" s="234"/>
      <c r="V22" s="101"/>
      <c r="W22" s="101"/>
      <c r="X22" s="101"/>
      <c r="Y22" s="101"/>
      <c r="Z22" s="101"/>
      <c r="AA22" s="101"/>
    </row>
    <row r="23" spans="1:27" ht="12.75" customHeight="1">
      <c r="A23" s="878" t="s">
        <v>2030</v>
      </c>
      <c r="B23" s="1078" t="s">
        <v>1948</v>
      </c>
      <c r="C23" s="1079"/>
      <c r="D23" s="1079"/>
      <c r="E23" s="150"/>
      <c r="F23" s="151"/>
      <c r="G23" s="1071" t="s">
        <v>1953</v>
      </c>
      <c r="H23" s="1071"/>
      <c r="I23" s="1071"/>
      <c r="J23" s="1071"/>
      <c r="K23" s="1071"/>
      <c r="L23" s="1071"/>
      <c r="M23" s="1072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79"/>
      <c r="B24" s="1080" t="s">
        <v>1949</v>
      </c>
      <c r="C24" s="1081"/>
      <c r="D24" s="1081"/>
      <c r="E24" s="152"/>
      <c r="F24" s="153"/>
      <c r="G24" s="1073" t="s">
        <v>1954</v>
      </c>
      <c r="H24" s="1073"/>
      <c r="I24" s="1073"/>
      <c r="J24" s="1073"/>
      <c r="K24" s="1073"/>
      <c r="L24" s="1073"/>
      <c r="M24" s="1074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79"/>
      <c r="B25" s="1080" t="s">
        <v>1950</v>
      </c>
      <c r="C25" s="1081"/>
      <c r="D25" s="1081"/>
      <c r="E25" s="152"/>
      <c r="F25" s="153"/>
      <c r="G25" s="1073" t="s">
        <v>2081</v>
      </c>
      <c r="H25" s="1073"/>
      <c r="I25" s="1073"/>
      <c r="J25" s="1073"/>
      <c r="K25" s="1073"/>
      <c r="L25" s="1073"/>
      <c r="M25" s="1074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79"/>
      <c r="B26" s="1080" t="s">
        <v>1951</v>
      </c>
      <c r="C26" s="1081"/>
      <c r="D26" s="1081"/>
      <c r="E26" s="152"/>
      <c r="F26" s="153"/>
      <c r="G26" s="1073" t="s">
        <v>1955</v>
      </c>
      <c r="H26" s="1073"/>
      <c r="I26" s="1073"/>
      <c r="J26" s="1073"/>
      <c r="K26" s="1073"/>
      <c r="L26" s="1073"/>
      <c r="M26" s="1074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79"/>
      <c r="B27" s="1082" t="s">
        <v>1952</v>
      </c>
      <c r="C27" s="1083"/>
      <c r="D27" s="1083"/>
      <c r="E27" s="235"/>
      <c r="F27" s="236"/>
      <c r="G27" s="1076" t="s">
        <v>1957</v>
      </c>
      <c r="H27" s="1076"/>
      <c r="I27" s="1076"/>
      <c r="J27" s="1076"/>
      <c r="K27" s="1076"/>
      <c r="L27" s="1076"/>
      <c r="M27" s="1077"/>
      <c r="O27" s="67"/>
      <c r="P27" s="67"/>
      <c r="Q27" s="67"/>
      <c r="R27" s="67"/>
    </row>
    <row r="28" spans="1:27" ht="12.75" customHeight="1">
      <c r="A28" s="879"/>
      <c r="B28" s="1082" t="s">
        <v>1958</v>
      </c>
      <c r="C28" s="1083"/>
      <c r="D28" s="1083"/>
      <c r="E28" s="237"/>
      <c r="F28" s="238"/>
      <c r="G28" s="1076" t="s">
        <v>1959</v>
      </c>
      <c r="H28" s="1076"/>
      <c r="I28" s="1076"/>
      <c r="J28" s="1076"/>
      <c r="K28" s="1076"/>
      <c r="L28" s="1076"/>
      <c r="M28" s="1077"/>
      <c r="O28" s="67"/>
      <c r="P28" s="67"/>
      <c r="Q28" s="67"/>
      <c r="R28" s="67"/>
    </row>
    <row r="29" spans="1:27" ht="12.75" customHeight="1">
      <c r="A29" s="880"/>
      <c r="B29" s="1067" t="s">
        <v>1591</v>
      </c>
      <c r="C29" s="1068"/>
      <c r="D29" s="1068"/>
      <c r="E29" s="239">
        <f>SUM(E23:E28)</f>
        <v>0</v>
      </c>
      <c r="F29" s="240">
        <f>SUM(F23:F28)</f>
        <v>0</v>
      </c>
      <c r="G29" s="1069"/>
      <c r="H29" s="1069"/>
      <c r="I29" s="1069"/>
      <c r="J29" s="1069"/>
      <c r="K29" s="1069"/>
      <c r="L29" s="1069"/>
      <c r="M29" s="1070"/>
      <c r="O29" s="67"/>
      <c r="P29" s="67"/>
      <c r="Q29" s="67"/>
      <c r="R29" s="67"/>
    </row>
    <row r="30" spans="1:27" ht="12.75" customHeight="1">
      <c r="B30" s="241"/>
      <c r="C30" s="241"/>
      <c r="D30" s="241"/>
      <c r="E30" s="241"/>
      <c r="F30" s="115"/>
      <c r="G30" s="115"/>
      <c r="H30" s="115"/>
      <c r="I30" s="101"/>
      <c r="J30" s="101"/>
      <c r="K30" s="101"/>
      <c r="L30" s="101"/>
      <c r="M30" s="101"/>
      <c r="O30" s="67"/>
      <c r="P30" s="67"/>
      <c r="Q30" s="67"/>
      <c r="R30" s="67"/>
    </row>
    <row r="31" spans="1:27" ht="12.75" customHeight="1">
      <c r="A31" s="1058" t="s">
        <v>1728</v>
      </c>
      <c r="B31" s="1059"/>
      <c r="C31" s="1059"/>
      <c r="D31" s="1060"/>
      <c r="E31" s="134">
        <f>SUM(E29,E22,E16)</f>
        <v>0</v>
      </c>
      <c r="F31" s="135">
        <f>SUM(F29,F22,F16)</f>
        <v>0</v>
      </c>
      <c r="G31" s="101"/>
      <c r="H31" s="101"/>
      <c r="I31" s="101"/>
      <c r="J31" s="101"/>
      <c r="K31" s="101"/>
      <c r="L31" s="101"/>
      <c r="M31" s="101"/>
      <c r="O31" s="117"/>
      <c r="P31" s="117"/>
      <c r="Q31" s="117"/>
      <c r="R31" s="117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516"/>
  <sheetViews>
    <sheetView showZeros="0" zoomScaleNormal="100" zoomScaleSheetLayoutView="100" workbookViewId="0">
      <selection activeCell="AF1" sqref="AF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22" t="s">
        <v>12</v>
      </c>
      <c r="B1" s="523"/>
      <c r="C1" s="523"/>
      <c r="D1" s="542" t="s">
        <v>55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4" t="s">
        <v>2216</v>
      </c>
      <c r="AC1" s="544"/>
      <c r="AD1" s="544"/>
      <c r="AE1" s="545"/>
    </row>
    <row r="2" spans="1:50" ht="18.75" customHeight="1">
      <c r="A2" s="524" t="s">
        <v>56</v>
      </c>
      <c r="B2" s="525"/>
      <c r="C2" s="526"/>
      <c r="D2" s="533">
        <v>2025</v>
      </c>
      <c r="E2" s="533"/>
      <c r="F2" s="535">
        <f>R2-3</f>
        <v>45777</v>
      </c>
      <c r="G2" s="536"/>
      <c r="H2" s="536"/>
      <c r="I2" s="536"/>
      <c r="J2" s="41" t="s">
        <v>1561</v>
      </c>
      <c r="K2" s="42" t="s">
        <v>13</v>
      </c>
      <c r="L2" s="535">
        <f>R2-1</f>
        <v>45779</v>
      </c>
      <c r="M2" s="536"/>
      <c r="N2" s="536"/>
      <c r="O2" s="536"/>
      <c r="P2" s="43" t="s">
        <v>57</v>
      </c>
      <c r="Q2" s="44" t="s">
        <v>14</v>
      </c>
      <c r="R2" s="534">
        <f>申込書!C6</f>
        <v>45780</v>
      </c>
      <c r="S2" s="534"/>
      <c r="T2" s="45" t="s">
        <v>53</v>
      </c>
      <c r="U2" s="46" t="s">
        <v>58</v>
      </c>
      <c r="V2" s="524" t="s">
        <v>33</v>
      </c>
      <c r="W2" s="526"/>
      <c r="X2" s="537">
        <f>申込書!C9</f>
        <v>0</v>
      </c>
      <c r="Y2" s="538"/>
      <c r="Z2" s="538"/>
      <c r="AA2" s="538"/>
      <c r="AB2" s="538"/>
      <c r="AC2" s="538"/>
      <c r="AD2" s="538"/>
      <c r="AE2" s="539"/>
    </row>
    <row r="3" spans="1:50" ht="18.75" customHeight="1">
      <c r="A3" s="527" t="s">
        <v>54</v>
      </c>
      <c r="B3" s="528"/>
      <c r="C3" s="529"/>
      <c r="D3" s="530">
        <f>申込書!C7</f>
        <v>0</v>
      </c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2"/>
      <c r="V3" s="524" t="s">
        <v>59</v>
      </c>
      <c r="W3" s="526"/>
      <c r="X3" s="540">
        <f>SUM(N97)</f>
        <v>0</v>
      </c>
      <c r="Y3" s="541"/>
      <c r="Z3" s="541"/>
      <c r="AA3" s="541"/>
      <c r="AB3" s="541"/>
      <c r="AC3" s="541"/>
      <c r="AD3" s="541"/>
      <c r="AE3" s="48" t="s">
        <v>60</v>
      </c>
    </row>
    <row r="4" spans="1:50" ht="15" customHeight="1">
      <c r="A4" s="49" t="s">
        <v>1802</v>
      </c>
      <c r="B4" s="49"/>
      <c r="C4" s="49"/>
      <c r="D4" s="49"/>
      <c r="G4" s="49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</row>
    <row r="5" spans="1:50" ht="12.75" customHeight="1">
      <c r="A5" s="599" t="s">
        <v>1503</v>
      </c>
      <c r="B5" s="556"/>
      <c r="C5" s="556"/>
      <c r="D5" s="556"/>
      <c r="E5" s="556" t="s">
        <v>61</v>
      </c>
      <c r="F5" s="556"/>
      <c r="G5" s="556"/>
      <c r="H5" s="556"/>
      <c r="I5" s="556"/>
      <c r="J5" s="556"/>
      <c r="K5" s="548" t="s">
        <v>62</v>
      </c>
      <c r="L5" s="549"/>
      <c r="M5" s="550"/>
      <c r="N5" s="556" t="s">
        <v>63</v>
      </c>
      <c r="O5" s="556"/>
      <c r="P5" s="556"/>
      <c r="Q5" s="556" t="s">
        <v>64</v>
      </c>
      <c r="R5" s="556"/>
      <c r="S5" s="556"/>
      <c r="T5" s="561" t="s">
        <v>65</v>
      </c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2"/>
      <c r="AH5" s="759"/>
      <c r="AI5" s="759"/>
      <c r="AJ5" s="759"/>
      <c r="AK5" s="759"/>
    </row>
    <row r="6" spans="1:50" ht="12.75" customHeight="1">
      <c r="A6" s="600"/>
      <c r="B6" s="557"/>
      <c r="C6" s="557"/>
      <c r="D6" s="557"/>
      <c r="E6" s="557"/>
      <c r="F6" s="557"/>
      <c r="G6" s="557"/>
      <c r="H6" s="557"/>
      <c r="I6" s="557"/>
      <c r="J6" s="557"/>
      <c r="K6" s="551"/>
      <c r="L6" s="552"/>
      <c r="M6" s="553"/>
      <c r="N6" s="557"/>
      <c r="O6" s="557"/>
      <c r="P6" s="557"/>
      <c r="Q6" s="557"/>
      <c r="R6" s="557"/>
      <c r="S6" s="557"/>
      <c r="T6" s="546" t="s">
        <v>15</v>
      </c>
      <c r="U6" s="546"/>
      <c r="V6" s="546"/>
      <c r="W6" s="546"/>
      <c r="X6" s="546"/>
      <c r="Y6" s="546"/>
      <c r="Z6" s="564"/>
      <c r="AA6" s="564"/>
      <c r="AB6" s="564"/>
      <c r="AC6" s="564"/>
      <c r="AD6" s="564"/>
      <c r="AE6" s="565"/>
      <c r="AH6" s="51"/>
      <c r="AI6" s="51"/>
      <c r="AJ6" s="51"/>
      <c r="AK6" s="52"/>
    </row>
    <row r="7" spans="1:50" ht="12.75" customHeight="1">
      <c r="A7" s="602" t="s">
        <v>2181</v>
      </c>
      <c r="B7" s="603"/>
      <c r="C7" s="603"/>
      <c r="D7" s="603"/>
      <c r="E7" s="556" t="s">
        <v>210</v>
      </c>
      <c r="F7" s="556"/>
      <c r="G7" s="590" t="s">
        <v>93</v>
      </c>
      <c r="H7" s="590"/>
      <c r="I7" s="590"/>
      <c r="J7" s="590"/>
      <c r="K7" s="554">
        <f>宗像市!E10</f>
        <v>1420</v>
      </c>
      <c r="L7" s="554"/>
      <c r="M7" s="554"/>
      <c r="N7" s="554">
        <f>宗像市!F10</f>
        <v>0</v>
      </c>
      <c r="O7" s="554"/>
      <c r="P7" s="554"/>
      <c r="Q7" s="511">
        <f t="shared" ref="Q7:Q15" si="0">N7/K7</f>
        <v>0</v>
      </c>
      <c r="R7" s="511"/>
      <c r="S7" s="511"/>
      <c r="T7" s="563"/>
      <c r="U7" s="563"/>
      <c r="V7" s="563"/>
      <c r="W7" s="499"/>
      <c r="X7" s="499"/>
      <c r="Y7" s="499"/>
      <c r="Z7" s="499"/>
      <c r="AA7" s="499"/>
      <c r="AB7" s="499"/>
      <c r="AC7" s="499"/>
      <c r="AD7" s="499"/>
      <c r="AE7" s="500"/>
      <c r="AH7" s="51"/>
      <c r="AI7" s="51"/>
      <c r="AJ7" s="51"/>
      <c r="AK7" s="52"/>
      <c r="AM7" s="497"/>
      <c r="AN7" s="497"/>
      <c r="AO7" s="497"/>
      <c r="AP7" s="497"/>
      <c r="AU7" s="51"/>
      <c r="AV7" s="51"/>
      <c r="AW7" s="51"/>
      <c r="AX7" s="52"/>
    </row>
    <row r="8" spans="1:50" ht="12.75" customHeight="1">
      <c r="A8" s="604"/>
      <c r="B8" s="605"/>
      <c r="C8" s="605"/>
      <c r="D8" s="605"/>
      <c r="E8" s="601" t="s">
        <v>211</v>
      </c>
      <c r="F8" s="601"/>
      <c r="G8" s="572" t="s">
        <v>85</v>
      </c>
      <c r="H8" s="572"/>
      <c r="I8" s="572"/>
      <c r="J8" s="572"/>
      <c r="K8" s="444">
        <f>宗像市!E20</f>
        <v>3420</v>
      </c>
      <c r="L8" s="444"/>
      <c r="M8" s="444"/>
      <c r="N8" s="444">
        <f>宗像市!F20</f>
        <v>0</v>
      </c>
      <c r="O8" s="444"/>
      <c r="P8" s="444"/>
      <c r="Q8" s="443">
        <f t="shared" si="0"/>
        <v>0</v>
      </c>
      <c r="R8" s="443"/>
      <c r="S8" s="443"/>
      <c r="T8" s="555">
        <v>0</v>
      </c>
      <c r="U8" s="555"/>
      <c r="V8" s="555"/>
      <c r="W8" s="455"/>
      <c r="X8" s="455"/>
      <c r="Y8" s="455"/>
      <c r="Z8" s="455"/>
      <c r="AA8" s="455"/>
      <c r="AB8" s="455"/>
      <c r="AC8" s="455"/>
      <c r="AD8" s="455"/>
      <c r="AE8" s="476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604"/>
      <c r="B9" s="605"/>
      <c r="C9" s="605"/>
      <c r="D9" s="605"/>
      <c r="E9" s="601" t="s">
        <v>212</v>
      </c>
      <c r="F9" s="601"/>
      <c r="G9" s="572" t="s">
        <v>218</v>
      </c>
      <c r="H9" s="572"/>
      <c r="I9" s="572"/>
      <c r="J9" s="572"/>
      <c r="K9" s="444">
        <f>宗像市!E27</f>
        <v>3280</v>
      </c>
      <c r="L9" s="444"/>
      <c r="M9" s="444"/>
      <c r="N9" s="444">
        <f>宗像市!F27</f>
        <v>0</v>
      </c>
      <c r="O9" s="444"/>
      <c r="P9" s="444"/>
      <c r="Q9" s="443">
        <f t="shared" si="0"/>
        <v>0</v>
      </c>
      <c r="R9" s="443"/>
      <c r="S9" s="443"/>
      <c r="T9" s="555"/>
      <c r="U9" s="555"/>
      <c r="V9" s="555"/>
      <c r="W9" s="455"/>
      <c r="X9" s="455"/>
      <c r="Y9" s="455"/>
      <c r="Z9" s="455"/>
      <c r="AA9" s="455"/>
      <c r="AB9" s="455"/>
      <c r="AC9" s="455"/>
      <c r="AD9" s="455"/>
      <c r="AE9" s="476"/>
      <c r="AU9" s="51"/>
      <c r="AV9" s="51"/>
      <c r="AW9" s="51"/>
      <c r="AX9" s="52"/>
    </row>
    <row r="10" spans="1:50" ht="12.75" customHeight="1">
      <c r="A10" s="604"/>
      <c r="B10" s="605"/>
      <c r="C10" s="605"/>
      <c r="D10" s="605"/>
      <c r="E10" s="601" t="s">
        <v>213</v>
      </c>
      <c r="F10" s="601"/>
      <c r="G10" s="572" t="s">
        <v>219</v>
      </c>
      <c r="H10" s="572"/>
      <c r="I10" s="572"/>
      <c r="J10" s="572"/>
      <c r="K10" s="444">
        <f>宗像市!E40</f>
        <v>6300</v>
      </c>
      <c r="L10" s="444"/>
      <c r="M10" s="444"/>
      <c r="N10" s="444">
        <f>宗像市!F40</f>
        <v>0</v>
      </c>
      <c r="O10" s="444"/>
      <c r="P10" s="444"/>
      <c r="Q10" s="443">
        <f t="shared" si="0"/>
        <v>0</v>
      </c>
      <c r="R10" s="443"/>
      <c r="S10" s="443"/>
      <c r="T10" s="555"/>
      <c r="U10" s="555"/>
      <c r="V10" s="555"/>
      <c r="W10" s="455"/>
      <c r="X10" s="455"/>
      <c r="Y10" s="455"/>
      <c r="Z10" s="455"/>
      <c r="AA10" s="455"/>
      <c r="AB10" s="455"/>
      <c r="AC10" s="455"/>
      <c r="AD10" s="455"/>
      <c r="AE10" s="476"/>
      <c r="AU10" s="51"/>
      <c r="AV10" s="51"/>
      <c r="AW10" s="51"/>
      <c r="AX10" s="52"/>
    </row>
    <row r="11" spans="1:50" ht="12.75" customHeight="1">
      <c r="A11" s="604"/>
      <c r="B11" s="605"/>
      <c r="C11" s="605"/>
      <c r="D11" s="605"/>
      <c r="E11" s="601" t="s">
        <v>214</v>
      </c>
      <c r="F11" s="601"/>
      <c r="G11" s="572" t="s">
        <v>220</v>
      </c>
      <c r="H11" s="572"/>
      <c r="I11" s="572"/>
      <c r="J11" s="572"/>
      <c r="K11" s="558">
        <f>宗像市!E53</f>
        <v>5380</v>
      </c>
      <c r="L11" s="559"/>
      <c r="M11" s="560"/>
      <c r="N11" s="444">
        <f>宗像市!F53</f>
        <v>0</v>
      </c>
      <c r="O11" s="444"/>
      <c r="P11" s="444"/>
      <c r="Q11" s="443">
        <f t="shared" si="0"/>
        <v>0</v>
      </c>
      <c r="R11" s="443"/>
      <c r="S11" s="443"/>
      <c r="T11" s="555"/>
      <c r="U11" s="555"/>
      <c r="V11" s="555"/>
      <c r="W11" s="455"/>
      <c r="X11" s="455"/>
      <c r="Y11" s="455"/>
      <c r="Z11" s="455"/>
      <c r="AA11" s="455"/>
      <c r="AB11" s="455"/>
      <c r="AC11" s="455"/>
      <c r="AD11" s="455"/>
      <c r="AE11" s="476"/>
      <c r="AU11" s="51"/>
      <c r="AV11" s="51"/>
      <c r="AW11" s="51"/>
      <c r="AX11" s="52"/>
    </row>
    <row r="12" spans="1:50" ht="12.75" customHeight="1">
      <c r="A12" s="604"/>
      <c r="B12" s="605"/>
      <c r="C12" s="605"/>
      <c r="D12" s="605"/>
      <c r="E12" s="601" t="s">
        <v>215</v>
      </c>
      <c r="F12" s="601"/>
      <c r="G12" s="572" t="s">
        <v>221</v>
      </c>
      <c r="H12" s="572"/>
      <c r="I12" s="572"/>
      <c r="J12" s="572"/>
      <c r="K12" s="558">
        <f>宗像市!E64</f>
        <v>5220</v>
      </c>
      <c r="L12" s="559"/>
      <c r="M12" s="560"/>
      <c r="N12" s="444">
        <f>宗像市!F64</f>
        <v>0</v>
      </c>
      <c r="O12" s="444"/>
      <c r="P12" s="444"/>
      <c r="Q12" s="443">
        <f t="shared" si="0"/>
        <v>0</v>
      </c>
      <c r="R12" s="443"/>
      <c r="S12" s="443"/>
      <c r="T12" s="455"/>
      <c r="U12" s="455"/>
      <c r="V12" s="455"/>
      <c r="W12" s="455"/>
      <c r="X12" s="455"/>
      <c r="Y12" s="455"/>
      <c r="Z12" s="455"/>
      <c r="AA12" s="455"/>
      <c r="AB12" s="455"/>
      <c r="AC12" s="474"/>
      <c r="AD12" s="474"/>
      <c r="AE12" s="475"/>
      <c r="AU12" s="51"/>
      <c r="AV12" s="51"/>
      <c r="AW12" s="51"/>
      <c r="AX12" s="52"/>
    </row>
    <row r="13" spans="1:50" ht="12.75" customHeight="1">
      <c r="A13" s="604"/>
      <c r="B13" s="605"/>
      <c r="C13" s="605"/>
      <c r="D13" s="605"/>
      <c r="E13" s="581" t="s">
        <v>216</v>
      </c>
      <c r="F13" s="581"/>
      <c r="G13" s="572" t="s">
        <v>222</v>
      </c>
      <c r="H13" s="572"/>
      <c r="I13" s="572"/>
      <c r="J13" s="572"/>
      <c r="K13" s="558">
        <f>宗像市!S14</f>
        <v>4960</v>
      </c>
      <c r="L13" s="559"/>
      <c r="M13" s="560"/>
      <c r="N13" s="444">
        <f>宗像市!T14</f>
        <v>0</v>
      </c>
      <c r="O13" s="444"/>
      <c r="P13" s="444"/>
      <c r="Q13" s="443">
        <f t="shared" si="0"/>
        <v>0</v>
      </c>
      <c r="R13" s="443"/>
      <c r="S13" s="443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76"/>
    </row>
    <row r="14" spans="1:50" ht="12.75" customHeight="1">
      <c r="A14" s="604"/>
      <c r="B14" s="605"/>
      <c r="C14" s="605"/>
      <c r="D14" s="605"/>
      <c r="E14" s="608" t="s">
        <v>217</v>
      </c>
      <c r="F14" s="608"/>
      <c r="G14" s="609" t="s">
        <v>223</v>
      </c>
      <c r="H14" s="609"/>
      <c r="I14" s="609"/>
      <c r="J14" s="609"/>
      <c r="K14" s="566">
        <f>宗像市!S22</f>
        <v>3260</v>
      </c>
      <c r="L14" s="567"/>
      <c r="M14" s="568"/>
      <c r="N14" s="444">
        <f>宗像市!T22</f>
        <v>0</v>
      </c>
      <c r="O14" s="444"/>
      <c r="P14" s="444"/>
      <c r="Q14" s="518">
        <f t="shared" si="0"/>
        <v>0</v>
      </c>
      <c r="R14" s="518"/>
      <c r="S14" s="518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2"/>
    </row>
    <row r="15" spans="1:50" ht="12.75" customHeight="1">
      <c r="A15" s="606"/>
      <c r="B15" s="607"/>
      <c r="C15" s="607"/>
      <c r="D15" s="607"/>
      <c r="E15" s="610" t="s">
        <v>66</v>
      </c>
      <c r="F15" s="611"/>
      <c r="G15" s="611"/>
      <c r="H15" s="611"/>
      <c r="I15" s="611"/>
      <c r="J15" s="612"/>
      <c r="K15" s="576">
        <f>SUBTOTAL(9,K7:M14)</f>
        <v>33240</v>
      </c>
      <c r="L15" s="577"/>
      <c r="M15" s="578"/>
      <c r="N15" s="579">
        <f>SUBTOTAL(9,N7:P14)</f>
        <v>0</v>
      </c>
      <c r="O15" s="580"/>
      <c r="P15" s="580"/>
      <c r="Q15" s="490">
        <f t="shared" si="0"/>
        <v>0</v>
      </c>
      <c r="R15" s="490"/>
      <c r="S15" s="490"/>
      <c r="T15" s="521"/>
      <c r="U15" s="521"/>
      <c r="V15" s="521"/>
      <c r="W15" s="467"/>
      <c r="X15" s="467"/>
      <c r="Y15" s="467"/>
      <c r="Z15" s="467"/>
      <c r="AA15" s="467"/>
      <c r="AB15" s="467"/>
      <c r="AC15" s="467"/>
      <c r="AD15" s="467"/>
      <c r="AE15" s="616"/>
    </row>
    <row r="16" spans="1:50" ht="12.75" customHeight="1">
      <c r="A16" s="602" t="s">
        <v>2182</v>
      </c>
      <c r="B16" s="603"/>
      <c r="C16" s="603"/>
      <c r="D16" s="613"/>
      <c r="E16" s="592" t="s">
        <v>313</v>
      </c>
      <c r="F16" s="592"/>
      <c r="G16" s="590" t="s">
        <v>67</v>
      </c>
      <c r="H16" s="590"/>
      <c r="I16" s="590"/>
      <c r="J16" s="590"/>
      <c r="K16" s="573">
        <f>福津市・古賀市・新宮町!E17</f>
        <v>4970</v>
      </c>
      <c r="L16" s="574"/>
      <c r="M16" s="575"/>
      <c r="N16" s="554">
        <f>福津市・古賀市・新宮町!F17</f>
        <v>0</v>
      </c>
      <c r="O16" s="554"/>
      <c r="P16" s="554"/>
      <c r="Q16" s="511">
        <f t="shared" ref="Q16:Q25" si="1">N16/K16</f>
        <v>0</v>
      </c>
      <c r="R16" s="511"/>
      <c r="S16" s="511"/>
      <c r="T16" s="480"/>
      <c r="U16" s="481"/>
      <c r="V16" s="498"/>
      <c r="W16" s="480"/>
      <c r="X16" s="481"/>
      <c r="Y16" s="498"/>
      <c r="Z16" s="480"/>
      <c r="AA16" s="481"/>
      <c r="AB16" s="498"/>
      <c r="AC16" s="480"/>
      <c r="AD16" s="481"/>
      <c r="AE16" s="482"/>
    </row>
    <row r="17" spans="1:31" ht="12.75" customHeight="1">
      <c r="A17" s="604"/>
      <c r="B17" s="605"/>
      <c r="C17" s="605"/>
      <c r="D17" s="614"/>
      <c r="E17" s="581" t="s">
        <v>314</v>
      </c>
      <c r="F17" s="581"/>
      <c r="G17" s="572" t="s">
        <v>263</v>
      </c>
      <c r="H17" s="572"/>
      <c r="I17" s="572"/>
      <c r="J17" s="572"/>
      <c r="K17" s="558">
        <f>福津市・古賀市・新宮町!E32</f>
        <v>5990</v>
      </c>
      <c r="L17" s="559"/>
      <c r="M17" s="560"/>
      <c r="N17" s="444">
        <f>福津市・古賀市・新宮町!F32</f>
        <v>0</v>
      </c>
      <c r="O17" s="444"/>
      <c r="P17" s="444"/>
      <c r="Q17" s="443">
        <f t="shared" si="1"/>
        <v>0</v>
      </c>
      <c r="R17" s="443"/>
      <c r="S17" s="443"/>
      <c r="T17" s="448"/>
      <c r="U17" s="449"/>
      <c r="V17" s="450"/>
      <c r="W17" s="448"/>
      <c r="X17" s="449"/>
      <c r="Y17" s="450"/>
      <c r="Z17" s="448"/>
      <c r="AA17" s="449"/>
      <c r="AB17" s="450"/>
      <c r="AC17" s="448"/>
      <c r="AD17" s="449"/>
      <c r="AE17" s="456"/>
    </row>
    <row r="18" spans="1:31" ht="12.75" customHeight="1">
      <c r="A18" s="604"/>
      <c r="B18" s="605"/>
      <c r="C18" s="605"/>
      <c r="D18" s="614"/>
      <c r="E18" s="581" t="s">
        <v>315</v>
      </c>
      <c r="F18" s="581"/>
      <c r="G18" s="572" t="s">
        <v>278</v>
      </c>
      <c r="H18" s="572"/>
      <c r="I18" s="572"/>
      <c r="J18" s="572"/>
      <c r="K18" s="558">
        <f>福津市・古賀市・新宮町!E40</f>
        <v>2510</v>
      </c>
      <c r="L18" s="559"/>
      <c r="M18" s="560"/>
      <c r="N18" s="444">
        <f>福津市・古賀市・新宮町!F40</f>
        <v>0</v>
      </c>
      <c r="O18" s="444"/>
      <c r="P18" s="444"/>
      <c r="Q18" s="443">
        <f t="shared" si="1"/>
        <v>0</v>
      </c>
      <c r="R18" s="443"/>
      <c r="S18" s="443"/>
      <c r="T18" s="448"/>
      <c r="U18" s="449"/>
      <c r="V18" s="450"/>
      <c r="W18" s="448"/>
      <c r="X18" s="449"/>
      <c r="Y18" s="450"/>
      <c r="Z18" s="448"/>
      <c r="AA18" s="449"/>
      <c r="AB18" s="450"/>
      <c r="AC18" s="448"/>
      <c r="AD18" s="449"/>
      <c r="AE18" s="456"/>
    </row>
    <row r="19" spans="1:31" ht="12.75" customHeight="1">
      <c r="A19" s="604"/>
      <c r="B19" s="605"/>
      <c r="C19" s="605"/>
      <c r="D19" s="614"/>
      <c r="E19" s="581" t="s">
        <v>316</v>
      </c>
      <c r="F19" s="581"/>
      <c r="G19" s="572" t="s">
        <v>293</v>
      </c>
      <c r="H19" s="572"/>
      <c r="I19" s="572"/>
      <c r="J19" s="572"/>
      <c r="K19" s="558">
        <f>福津市・古賀市・新宮町!E48</f>
        <v>2290</v>
      </c>
      <c r="L19" s="559"/>
      <c r="M19" s="560"/>
      <c r="N19" s="444">
        <f>福津市・古賀市・新宮町!F48</f>
        <v>0</v>
      </c>
      <c r="O19" s="444"/>
      <c r="P19" s="444"/>
      <c r="Q19" s="443">
        <f t="shared" si="1"/>
        <v>0</v>
      </c>
      <c r="R19" s="443"/>
      <c r="S19" s="443"/>
      <c r="T19" s="448"/>
      <c r="U19" s="449"/>
      <c r="V19" s="450"/>
      <c r="W19" s="448"/>
      <c r="X19" s="449"/>
      <c r="Y19" s="450"/>
      <c r="Z19" s="448"/>
      <c r="AA19" s="449"/>
      <c r="AB19" s="450"/>
      <c r="AC19" s="448"/>
      <c r="AD19" s="449"/>
      <c r="AE19" s="456"/>
    </row>
    <row r="20" spans="1:31" ht="12.75" customHeight="1">
      <c r="A20" s="604"/>
      <c r="B20" s="605"/>
      <c r="C20" s="605"/>
      <c r="D20" s="614"/>
      <c r="E20" s="581" t="s">
        <v>317</v>
      </c>
      <c r="F20" s="581"/>
      <c r="G20" s="572" t="s">
        <v>312</v>
      </c>
      <c r="H20" s="572"/>
      <c r="I20" s="572"/>
      <c r="J20" s="572"/>
      <c r="K20" s="558">
        <f>福津市・古賀市・新宮町!E58</f>
        <v>3430</v>
      </c>
      <c r="L20" s="559"/>
      <c r="M20" s="560"/>
      <c r="N20" s="444">
        <f>福津市・古賀市・新宮町!F58</f>
        <v>0</v>
      </c>
      <c r="O20" s="444"/>
      <c r="P20" s="444"/>
      <c r="Q20" s="443">
        <f t="shared" si="1"/>
        <v>0</v>
      </c>
      <c r="R20" s="443"/>
      <c r="S20" s="443"/>
      <c r="T20" s="448"/>
      <c r="U20" s="449"/>
      <c r="V20" s="450"/>
      <c r="W20" s="448"/>
      <c r="X20" s="449"/>
      <c r="Y20" s="450"/>
      <c r="Z20" s="448"/>
      <c r="AA20" s="449"/>
      <c r="AB20" s="450"/>
      <c r="AC20" s="448"/>
      <c r="AD20" s="449"/>
      <c r="AE20" s="456"/>
    </row>
    <row r="21" spans="1:31" ht="12.75" customHeight="1">
      <c r="A21" s="606"/>
      <c r="B21" s="607"/>
      <c r="C21" s="607"/>
      <c r="D21" s="615"/>
      <c r="E21" s="582" t="s">
        <v>66</v>
      </c>
      <c r="F21" s="582"/>
      <c r="G21" s="582"/>
      <c r="H21" s="582"/>
      <c r="I21" s="582"/>
      <c r="J21" s="582"/>
      <c r="K21" s="569">
        <f>SUBTOTAL(9,K16:M20)</f>
        <v>19190</v>
      </c>
      <c r="L21" s="570"/>
      <c r="M21" s="571"/>
      <c r="N21" s="569">
        <f>SUBTOTAL(9,N16:P20)</f>
        <v>0</v>
      </c>
      <c r="O21" s="570"/>
      <c r="P21" s="571"/>
      <c r="Q21" s="490">
        <f>N21/K21</f>
        <v>0</v>
      </c>
      <c r="R21" s="490"/>
      <c r="S21" s="490"/>
      <c r="T21" s="457"/>
      <c r="U21" s="458"/>
      <c r="V21" s="520"/>
      <c r="W21" s="460"/>
      <c r="X21" s="461"/>
      <c r="Y21" s="462"/>
      <c r="Z21" s="457"/>
      <c r="AA21" s="458"/>
      <c r="AB21" s="520"/>
      <c r="AC21" s="457"/>
      <c r="AD21" s="458"/>
      <c r="AE21" s="459"/>
    </row>
    <row r="22" spans="1:31" ht="12.75" customHeight="1">
      <c r="A22" s="602" t="s">
        <v>2183</v>
      </c>
      <c r="B22" s="603"/>
      <c r="C22" s="603"/>
      <c r="D22" s="613"/>
      <c r="E22" s="592" t="s">
        <v>739</v>
      </c>
      <c r="F22" s="592"/>
      <c r="G22" s="590" t="s">
        <v>330</v>
      </c>
      <c r="H22" s="590"/>
      <c r="I22" s="590"/>
      <c r="J22" s="590"/>
      <c r="K22" s="558">
        <f>福津市・古賀市・新宮町!S15</f>
        <v>3000</v>
      </c>
      <c r="L22" s="559"/>
      <c r="M22" s="560"/>
      <c r="N22" s="558">
        <f>福津市・古賀市・新宮町!T15</f>
        <v>0</v>
      </c>
      <c r="O22" s="559"/>
      <c r="P22" s="560"/>
      <c r="Q22" s="518">
        <f t="shared" si="1"/>
        <v>0</v>
      </c>
      <c r="R22" s="518"/>
      <c r="S22" s="518"/>
      <c r="T22" s="480"/>
      <c r="U22" s="481"/>
      <c r="V22" s="498"/>
      <c r="W22" s="452"/>
      <c r="X22" s="453"/>
      <c r="Y22" s="454"/>
      <c r="Z22" s="480"/>
      <c r="AA22" s="481"/>
      <c r="AB22" s="498"/>
      <c r="AC22" s="480"/>
      <c r="AD22" s="481"/>
      <c r="AE22" s="482"/>
    </row>
    <row r="23" spans="1:31" ht="12.75" customHeight="1">
      <c r="A23" s="604"/>
      <c r="B23" s="605"/>
      <c r="C23" s="605"/>
      <c r="D23" s="614"/>
      <c r="E23" s="581" t="s">
        <v>740</v>
      </c>
      <c r="F23" s="581"/>
      <c r="G23" s="572" t="s">
        <v>341</v>
      </c>
      <c r="H23" s="572"/>
      <c r="I23" s="572"/>
      <c r="J23" s="572"/>
      <c r="K23" s="558">
        <f>福津市・古賀市・新宮町!S25</f>
        <v>3330</v>
      </c>
      <c r="L23" s="559"/>
      <c r="M23" s="560"/>
      <c r="N23" s="558">
        <f>福津市・古賀市・新宮町!T25</f>
        <v>0</v>
      </c>
      <c r="O23" s="559"/>
      <c r="P23" s="560"/>
      <c r="Q23" s="443">
        <f t="shared" si="1"/>
        <v>0</v>
      </c>
      <c r="R23" s="443"/>
      <c r="S23" s="443"/>
      <c r="T23" s="448"/>
      <c r="U23" s="449"/>
      <c r="V23" s="450"/>
      <c r="W23" s="471"/>
      <c r="X23" s="472"/>
      <c r="Y23" s="473"/>
      <c r="Z23" s="448"/>
      <c r="AA23" s="449"/>
      <c r="AB23" s="450"/>
      <c r="AC23" s="448"/>
      <c r="AD23" s="449"/>
      <c r="AE23" s="456"/>
    </row>
    <row r="24" spans="1:31" ht="12.75" customHeight="1">
      <c r="A24" s="604"/>
      <c r="B24" s="605"/>
      <c r="C24" s="605"/>
      <c r="D24" s="614"/>
      <c r="E24" s="581" t="s">
        <v>741</v>
      </c>
      <c r="F24" s="581"/>
      <c r="G24" s="572" t="s">
        <v>356</v>
      </c>
      <c r="H24" s="572"/>
      <c r="I24" s="572"/>
      <c r="J24" s="572"/>
      <c r="K24" s="558">
        <f>福津市・古賀市・新宮町!S33</f>
        <v>2940</v>
      </c>
      <c r="L24" s="559"/>
      <c r="M24" s="560"/>
      <c r="N24" s="558">
        <f>福津市・古賀市・新宮町!T33</f>
        <v>0</v>
      </c>
      <c r="O24" s="559"/>
      <c r="P24" s="560"/>
      <c r="Q24" s="443">
        <f t="shared" si="1"/>
        <v>0</v>
      </c>
      <c r="R24" s="443"/>
      <c r="S24" s="443"/>
      <c r="T24" s="448"/>
      <c r="U24" s="449"/>
      <c r="V24" s="450"/>
      <c r="W24" s="471"/>
      <c r="X24" s="472"/>
      <c r="Y24" s="473"/>
      <c r="Z24" s="448"/>
      <c r="AA24" s="449"/>
      <c r="AB24" s="450"/>
      <c r="AC24" s="448"/>
      <c r="AD24" s="449"/>
      <c r="AE24" s="456"/>
    </row>
    <row r="25" spans="1:31" ht="12.75" customHeight="1">
      <c r="A25" s="604"/>
      <c r="B25" s="605"/>
      <c r="C25" s="605"/>
      <c r="D25" s="614"/>
      <c r="E25" s="581" t="s">
        <v>742</v>
      </c>
      <c r="F25" s="581"/>
      <c r="G25" s="572" t="s">
        <v>358</v>
      </c>
      <c r="H25" s="572"/>
      <c r="I25" s="572"/>
      <c r="J25" s="572"/>
      <c r="K25" s="558">
        <f>福津市・古賀市・新宮町!S39</f>
        <v>1610</v>
      </c>
      <c r="L25" s="559"/>
      <c r="M25" s="560"/>
      <c r="N25" s="558">
        <f>福津市・古賀市・新宮町!T39</f>
        <v>0</v>
      </c>
      <c r="O25" s="559"/>
      <c r="P25" s="560"/>
      <c r="Q25" s="443">
        <f t="shared" si="1"/>
        <v>0</v>
      </c>
      <c r="R25" s="443"/>
      <c r="S25" s="443"/>
      <c r="T25" s="448"/>
      <c r="U25" s="449"/>
      <c r="V25" s="450"/>
      <c r="W25" s="471"/>
      <c r="X25" s="472"/>
      <c r="Y25" s="473"/>
      <c r="Z25" s="448"/>
      <c r="AA25" s="449"/>
      <c r="AB25" s="450"/>
      <c r="AC25" s="448"/>
      <c r="AD25" s="449"/>
      <c r="AE25" s="456"/>
    </row>
    <row r="26" spans="1:31" ht="12.75" customHeight="1">
      <c r="A26" s="604"/>
      <c r="B26" s="605"/>
      <c r="C26" s="605"/>
      <c r="D26" s="614"/>
      <c r="E26" s="581" t="s">
        <v>743</v>
      </c>
      <c r="F26" s="581"/>
      <c r="G26" s="572" t="s">
        <v>374</v>
      </c>
      <c r="H26" s="572"/>
      <c r="I26" s="572"/>
      <c r="J26" s="572"/>
      <c r="K26" s="558">
        <f>福津市・古賀市・新宮町!S50</f>
        <v>4750</v>
      </c>
      <c r="L26" s="559"/>
      <c r="M26" s="560"/>
      <c r="N26" s="558">
        <f>福津市・古賀市・新宮町!T50</f>
        <v>0</v>
      </c>
      <c r="O26" s="559"/>
      <c r="P26" s="560"/>
      <c r="Q26" s="443">
        <f t="shared" ref="Q26:Q31" si="2">N26/K26</f>
        <v>0</v>
      </c>
      <c r="R26" s="443"/>
      <c r="S26" s="443"/>
      <c r="T26" s="448"/>
      <c r="U26" s="449"/>
      <c r="V26" s="450"/>
      <c r="W26" s="471"/>
      <c r="X26" s="472"/>
      <c r="Y26" s="473"/>
      <c r="Z26" s="448"/>
      <c r="AA26" s="449"/>
      <c r="AB26" s="450"/>
      <c r="AC26" s="448"/>
      <c r="AD26" s="449"/>
      <c r="AE26" s="456"/>
    </row>
    <row r="27" spans="1:31" ht="12.75" customHeight="1">
      <c r="A27" s="606"/>
      <c r="B27" s="607"/>
      <c r="C27" s="607"/>
      <c r="D27" s="615"/>
      <c r="E27" s="591" t="s">
        <v>66</v>
      </c>
      <c r="F27" s="591"/>
      <c r="G27" s="591"/>
      <c r="H27" s="591"/>
      <c r="I27" s="591"/>
      <c r="J27" s="591"/>
      <c r="K27" s="569">
        <f>SUBTOTAL(9,K22:M26)</f>
        <v>15630</v>
      </c>
      <c r="L27" s="570"/>
      <c r="M27" s="571"/>
      <c r="N27" s="569">
        <f>SUBTOTAL(9,N22:P26)</f>
        <v>0</v>
      </c>
      <c r="O27" s="570"/>
      <c r="P27" s="571"/>
      <c r="Q27" s="490">
        <f>N27/K27</f>
        <v>0</v>
      </c>
      <c r="R27" s="490"/>
      <c r="S27" s="490"/>
      <c r="T27" s="457"/>
      <c r="U27" s="458"/>
      <c r="V27" s="520"/>
      <c r="W27" s="460"/>
      <c r="X27" s="461"/>
      <c r="Y27" s="462"/>
      <c r="Z27" s="457"/>
      <c r="AA27" s="458"/>
      <c r="AB27" s="520"/>
      <c r="AC27" s="457"/>
      <c r="AD27" s="458"/>
      <c r="AE27" s="459"/>
    </row>
    <row r="28" spans="1:31" ht="12.75" customHeight="1">
      <c r="A28" s="602" t="s">
        <v>2184</v>
      </c>
      <c r="B28" s="603"/>
      <c r="C28" s="603"/>
      <c r="D28" s="613"/>
      <c r="E28" s="592" t="s">
        <v>744</v>
      </c>
      <c r="F28" s="592"/>
      <c r="G28" s="590" t="s">
        <v>398</v>
      </c>
      <c r="H28" s="590"/>
      <c r="I28" s="590"/>
      <c r="J28" s="590"/>
      <c r="K28" s="558">
        <f>福津市・古賀市・新宮町!S62</f>
        <v>3180</v>
      </c>
      <c r="L28" s="559"/>
      <c r="M28" s="560"/>
      <c r="N28" s="558">
        <f>福津市・古賀市・新宮町!T62</f>
        <v>0</v>
      </c>
      <c r="O28" s="559"/>
      <c r="P28" s="560"/>
      <c r="Q28" s="519">
        <f t="shared" si="2"/>
        <v>0</v>
      </c>
      <c r="R28" s="519"/>
      <c r="S28" s="519"/>
      <c r="T28" s="480"/>
      <c r="U28" s="481"/>
      <c r="V28" s="498"/>
      <c r="W28" s="452"/>
      <c r="X28" s="453"/>
      <c r="Y28" s="454"/>
      <c r="Z28" s="480"/>
      <c r="AA28" s="481"/>
      <c r="AB28" s="498"/>
      <c r="AC28" s="480"/>
      <c r="AD28" s="481"/>
      <c r="AE28" s="482"/>
    </row>
    <row r="29" spans="1:31" ht="12.75" customHeight="1">
      <c r="A29" s="604"/>
      <c r="B29" s="605"/>
      <c r="C29" s="605"/>
      <c r="D29" s="614"/>
      <c r="E29" s="588" t="s">
        <v>745</v>
      </c>
      <c r="F29" s="589"/>
      <c r="G29" s="583" t="s">
        <v>2160</v>
      </c>
      <c r="H29" s="584"/>
      <c r="I29" s="584"/>
      <c r="J29" s="585"/>
      <c r="K29" s="566">
        <f>福津市・古賀市・新宮町!S72</f>
        <v>4530</v>
      </c>
      <c r="L29" s="567"/>
      <c r="M29" s="568"/>
      <c r="N29" s="566">
        <f>福津市・古賀市・新宮町!T72</f>
        <v>0</v>
      </c>
      <c r="O29" s="567"/>
      <c r="P29" s="568"/>
      <c r="Q29" s="513">
        <f t="shared" si="2"/>
        <v>0</v>
      </c>
      <c r="R29" s="514"/>
      <c r="S29" s="515"/>
      <c r="T29" s="468"/>
      <c r="U29" s="469"/>
      <c r="V29" s="470"/>
      <c r="W29" s="468"/>
      <c r="X29" s="469"/>
      <c r="Y29" s="470"/>
      <c r="Z29" s="468"/>
      <c r="AA29" s="469"/>
      <c r="AB29" s="470"/>
      <c r="AC29" s="468"/>
      <c r="AD29" s="469"/>
      <c r="AE29" s="483"/>
    </row>
    <row r="30" spans="1:31" ht="12.75" customHeight="1">
      <c r="A30" s="606"/>
      <c r="B30" s="607"/>
      <c r="C30" s="607"/>
      <c r="D30" s="615"/>
      <c r="E30" s="582" t="s">
        <v>66</v>
      </c>
      <c r="F30" s="582"/>
      <c r="G30" s="582"/>
      <c r="H30" s="582"/>
      <c r="I30" s="582"/>
      <c r="J30" s="582"/>
      <c r="K30" s="569">
        <f>SUBTOTAL(9,K28:M29)</f>
        <v>7710</v>
      </c>
      <c r="L30" s="570"/>
      <c r="M30" s="571"/>
      <c r="N30" s="569">
        <f>SUBTOTAL(9,N28:P29)</f>
        <v>0</v>
      </c>
      <c r="O30" s="570"/>
      <c r="P30" s="571"/>
      <c r="Q30" s="490">
        <f>N30/K30</f>
        <v>0</v>
      </c>
      <c r="R30" s="490"/>
      <c r="S30" s="490"/>
      <c r="T30" s="463"/>
      <c r="U30" s="464"/>
      <c r="V30" s="465"/>
      <c r="W30" s="463"/>
      <c r="X30" s="464"/>
      <c r="Y30" s="465"/>
      <c r="Z30" s="463"/>
      <c r="AA30" s="464"/>
      <c r="AB30" s="465"/>
      <c r="AC30" s="463"/>
      <c r="AD30" s="464"/>
      <c r="AE30" s="516"/>
    </row>
    <row r="31" spans="1:31" ht="12.75" customHeight="1">
      <c r="A31" s="602" t="s">
        <v>2185</v>
      </c>
      <c r="B31" s="692"/>
      <c r="C31" s="692"/>
      <c r="D31" s="693"/>
      <c r="E31" s="586" t="s">
        <v>746</v>
      </c>
      <c r="F31" s="587"/>
      <c r="G31" s="596" t="s">
        <v>764</v>
      </c>
      <c r="H31" s="597"/>
      <c r="I31" s="597"/>
      <c r="J31" s="598"/>
      <c r="K31" s="554">
        <f>東区①!E14</f>
        <v>3160</v>
      </c>
      <c r="L31" s="554"/>
      <c r="M31" s="554"/>
      <c r="N31" s="554">
        <f>東区①!F14</f>
        <v>0</v>
      </c>
      <c r="O31" s="554"/>
      <c r="P31" s="554"/>
      <c r="Q31" s="511">
        <f t="shared" si="2"/>
        <v>0</v>
      </c>
      <c r="R31" s="511"/>
      <c r="S31" s="511"/>
      <c r="T31" s="512"/>
      <c r="U31" s="512"/>
      <c r="V31" s="512"/>
      <c r="W31" s="512"/>
      <c r="X31" s="512"/>
      <c r="Y31" s="512"/>
      <c r="Z31" s="512"/>
      <c r="AA31" s="512"/>
      <c r="AB31" s="512"/>
      <c r="AC31" s="512"/>
      <c r="AD31" s="512"/>
      <c r="AE31" s="517"/>
    </row>
    <row r="32" spans="1:31" ht="12.75" customHeight="1">
      <c r="A32" s="694"/>
      <c r="B32" s="695"/>
      <c r="C32" s="695"/>
      <c r="D32" s="696"/>
      <c r="E32" s="509" t="s">
        <v>747</v>
      </c>
      <c r="F32" s="510"/>
      <c r="G32" s="593" t="s">
        <v>765</v>
      </c>
      <c r="H32" s="594"/>
      <c r="I32" s="594"/>
      <c r="J32" s="595"/>
      <c r="K32" s="444">
        <f>東区①!E29</f>
        <v>6780</v>
      </c>
      <c r="L32" s="444"/>
      <c r="M32" s="444"/>
      <c r="N32" s="444">
        <f>東区①!F29</f>
        <v>0</v>
      </c>
      <c r="O32" s="444"/>
      <c r="P32" s="444"/>
      <c r="Q32" s="443">
        <f>N32/K32</f>
        <v>0</v>
      </c>
      <c r="R32" s="443"/>
      <c r="S32" s="443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66"/>
    </row>
    <row r="33" spans="1:31" ht="12.75" customHeight="1">
      <c r="A33" s="694"/>
      <c r="B33" s="695"/>
      <c r="C33" s="695"/>
      <c r="D33" s="696"/>
      <c r="E33" s="509" t="s">
        <v>748</v>
      </c>
      <c r="F33" s="510"/>
      <c r="G33" s="445" t="s">
        <v>766</v>
      </c>
      <c r="H33" s="446"/>
      <c r="I33" s="446"/>
      <c r="J33" s="447"/>
      <c r="K33" s="444">
        <f>東区①!E37</f>
        <v>3390</v>
      </c>
      <c r="L33" s="444"/>
      <c r="M33" s="444"/>
      <c r="N33" s="444">
        <f>東区①!F37</f>
        <v>0</v>
      </c>
      <c r="O33" s="444"/>
      <c r="P33" s="444"/>
      <c r="Q33" s="443">
        <f t="shared" ref="Q33:Q41" si="3">N33/K33</f>
        <v>0</v>
      </c>
      <c r="R33" s="443"/>
      <c r="S33" s="443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66"/>
    </row>
    <row r="34" spans="1:31" ht="12.75" customHeight="1">
      <c r="A34" s="694"/>
      <c r="B34" s="695"/>
      <c r="C34" s="695"/>
      <c r="D34" s="696"/>
      <c r="E34" s="509" t="s">
        <v>749</v>
      </c>
      <c r="F34" s="510"/>
      <c r="G34" s="445" t="s">
        <v>2178</v>
      </c>
      <c r="H34" s="446"/>
      <c r="I34" s="446"/>
      <c r="J34" s="447"/>
      <c r="K34" s="444">
        <f>東区①!E40</f>
        <v>970</v>
      </c>
      <c r="L34" s="444"/>
      <c r="M34" s="444"/>
      <c r="N34" s="444">
        <f>東区①!F40</f>
        <v>0</v>
      </c>
      <c r="O34" s="444"/>
      <c r="P34" s="444"/>
      <c r="Q34" s="443">
        <f t="shared" si="3"/>
        <v>0</v>
      </c>
      <c r="R34" s="443"/>
      <c r="S34" s="443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66"/>
    </row>
    <row r="35" spans="1:31" ht="12.75" customHeight="1">
      <c r="A35" s="694"/>
      <c r="B35" s="695"/>
      <c r="C35" s="695"/>
      <c r="D35" s="696"/>
      <c r="E35" s="509" t="s">
        <v>750</v>
      </c>
      <c r="F35" s="510"/>
      <c r="G35" s="445" t="s">
        <v>767</v>
      </c>
      <c r="H35" s="446"/>
      <c r="I35" s="446"/>
      <c r="J35" s="447"/>
      <c r="K35" s="444">
        <f>東区①!E51</f>
        <v>5460</v>
      </c>
      <c r="L35" s="444"/>
      <c r="M35" s="444"/>
      <c r="N35" s="444">
        <f>東区①!F51</f>
        <v>0</v>
      </c>
      <c r="O35" s="444"/>
      <c r="P35" s="444"/>
      <c r="Q35" s="443">
        <f t="shared" si="3"/>
        <v>0</v>
      </c>
      <c r="R35" s="443"/>
      <c r="S35" s="443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66"/>
    </row>
    <row r="36" spans="1:31" ht="12.75" customHeight="1">
      <c r="A36" s="694"/>
      <c r="B36" s="695"/>
      <c r="C36" s="695"/>
      <c r="D36" s="696"/>
      <c r="E36" s="509" t="s">
        <v>751</v>
      </c>
      <c r="F36" s="510"/>
      <c r="G36" s="445" t="s">
        <v>737</v>
      </c>
      <c r="H36" s="446"/>
      <c r="I36" s="446"/>
      <c r="J36" s="447"/>
      <c r="K36" s="444">
        <f>東区①!E65</f>
        <v>7010</v>
      </c>
      <c r="L36" s="444"/>
      <c r="M36" s="444"/>
      <c r="N36" s="444">
        <f>東区①!F65</f>
        <v>0</v>
      </c>
      <c r="O36" s="444"/>
      <c r="P36" s="444"/>
      <c r="Q36" s="443">
        <f t="shared" si="3"/>
        <v>0</v>
      </c>
      <c r="R36" s="443"/>
      <c r="S36" s="443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66"/>
    </row>
    <row r="37" spans="1:31" ht="12.75" customHeight="1">
      <c r="A37" s="694"/>
      <c r="B37" s="695"/>
      <c r="C37" s="695"/>
      <c r="D37" s="696"/>
      <c r="E37" s="509" t="s">
        <v>752</v>
      </c>
      <c r="F37" s="510"/>
      <c r="G37" s="445" t="s">
        <v>768</v>
      </c>
      <c r="H37" s="446"/>
      <c r="I37" s="446"/>
      <c r="J37" s="447"/>
      <c r="K37" s="444">
        <f>東区①!S14</f>
        <v>4160</v>
      </c>
      <c r="L37" s="444"/>
      <c r="M37" s="444"/>
      <c r="N37" s="444">
        <f>東区①!T14</f>
        <v>0</v>
      </c>
      <c r="O37" s="444"/>
      <c r="P37" s="444"/>
      <c r="Q37" s="443">
        <f t="shared" si="3"/>
        <v>0</v>
      </c>
      <c r="R37" s="443"/>
      <c r="S37" s="443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66"/>
    </row>
    <row r="38" spans="1:31" ht="12.75" customHeight="1">
      <c r="A38" s="694"/>
      <c r="B38" s="695"/>
      <c r="C38" s="695"/>
      <c r="D38" s="696"/>
      <c r="E38" s="509" t="s">
        <v>753</v>
      </c>
      <c r="F38" s="510"/>
      <c r="G38" s="445" t="s">
        <v>769</v>
      </c>
      <c r="H38" s="446"/>
      <c r="I38" s="446"/>
      <c r="J38" s="447"/>
      <c r="K38" s="444">
        <f>東区①!S28</f>
        <v>7940</v>
      </c>
      <c r="L38" s="444"/>
      <c r="M38" s="444"/>
      <c r="N38" s="444">
        <f>東区①!T28</f>
        <v>0</v>
      </c>
      <c r="O38" s="444"/>
      <c r="P38" s="444"/>
      <c r="Q38" s="443">
        <f t="shared" si="3"/>
        <v>0</v>
      </c>
      <c r="R38" s="443"/>
      <c r="S38" s="443"/>
      <c r="T38" s="451"/>
      <c r="U38" s="451"/>
      <c r="V38" s="451"/>
      <c r="W38" s="451"/>
      <c r="X38" s="451"/>
      <c r="Y38" s="451"/>
      <c r="Z38" s="451"/>
      <c r="AA38" s="451"/>
      <c r="AB38" s="451"/>
      <c r="AC38" s="451"/>
      <c r="AD38" s="451"/>
      <c r="AE38" s="466"/>
    </row>
    <row r="39" spans="1:31" ht="12.75" customHeight="1">
      <c r="A39" s="694"/>
      <c r="B39" s="695"/>
      <c r="C39" s="695"/>
      <c r="D39" s="696"/>
      <c r="E39" s="509" t="s">
        <v>754</v>
      </c>
      <c r="F39" s="510"/>
      <c r="G39" s="445" t="s">
        <v>770</v>
      </c>
      <c r="H39" s="446"/>
      <c r="I39" s="446"/>
      <c r="J39" s="447"/>
      <c r="K39" s="444">
        <f>東区①!S42</f>
        <v>5880</v>
      </c>
      <c r="L39" s="444"/>
      <c r="M39" s="444"/>
      <c r="N39" s="444">
        <f>東区①!T42</f>
        <v>0</v>
      </c>
      <c r="O39" s="444"/>
      <c r="P39" s="444"/>
      <c r="Q39" s="443">
        <f t="shared" si="3"/>
        <v>0</v>
      </c>
      <c r="R39" s="443"/>
      <c r="S39" s="443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66"/>
    </row>
    <row r="40" spans="1:31" ht="12.75" customHeight="1">
      <c r="A40" s="694"/>
      <c r="B40" s="695"/>
      <c r="C40" s="695"/>
      <c r="D40" s="696"/>
      <c r="E40" s="509" t="s">
        <v>755</v>
      </c>
      <c r="F40" s="510"/>
      <c r="G40" s="445" t="s">
        <v>771</v>
      </c>
      <c r="H40" s="446"/>
      <c r="I40" s="446"/>
      <c r="J40" s="447"/>
      <c r="K40" s="444">
        <f>東区①!S54</f>
        <v>5980</v>
      </c>
      <c r="L40" s="444"/>
      <c r="M40" s="444"/>
      <c r="N40" s="444">
        <f>東区①!T54</f>
        <v>0</v>
      </c>
      <c r="O40" s="444"/>
      <c r="P40" s="444"/>
      <c r="Q40" s="443">
        <f t="shared" si="3"/>
        <v>0</v>
      </c>
      <c r="R40" s="443"/>
      <c r="S40" s="443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66"/>
    </row>
    <row r="41" spans="1:31" ht="12.75" customHeight="1">
      <c r="A41" s="694"/>
      <c r="B41" s="695"/>
      <c r="C41" s="695"/>
      <c r="D41" s="696"/>
      <c r="E41" s="509" t="s">
        <v>756</v>
      </c>
      <c r="F41" s="510"/>
      <c r="G41" s="445" t="s">
        <v>631</v>
      </c>
      <c r="H41" s="446"/>
      <c r="I41" s="446"/>
      <c r="J41" s="447"/>
      <c r="K41" s="444">
        <f>東区②!E16</f>
        <v>6000</v>
      </c>
      <c r="L41" s="444"/>
      <c r="M41" s="444"/>
      <c r="N41" s="444">
        <f>東区②!F16</f>
        <v>0</v>
      </c>
      <c r="O41" s="444"/>
      <c r="P41" s="444"/>
      <c r="Q41" s="443">
        <f t="shared" si="3"/>
        <v>0</v>
      </c>
      <c r="R41" s="443"/>
      <c r="S41" s="443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66"/>
    </row>
    <row r="42" spans="1:31" ht="12.75" customHeight="1">
      <c r="A42" s="694"/>
      <c r="B42" s="695"/>
      <c r="C42" s="695"/>
      <c r="D42" s="696"/>
      <c r="E42" s="509" t="s">
        <v>757</v>
      </c>
      <c r="F42" s="510"/>
      <c r="G42" s="445" t="s">
        <v>633</v>
      </c>
      <c r="H42" s="446"/>
      <c r="I42" s="446"/>
      <c r="J42" s="447"/>
      <c r="K42" s="444">
        <f>東区②!E27</f>
        <v>5070</v>
      </c>
      <c r="L42" s="444"/>
      <c r="M42" s="444"/>
      <c r="N42" s="444">
        <f>東区②!F27</f>
        <v>0</v>
      </c>
      <c r="O42" s="444"/>
      <c r="P42" s="444"/>
      <c r="Q42" s="443">
        <f t="shared" ref="Q42:Q49" si="4">N42/K42</f>
        <v>0</v>
      </c>
      <c r="R42" s="443"/>
      <c r="S42" s="443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66"/>
    </row>
    <row r="43" spans="1:31" ht="12.75" customHeight="1">
      <c r="A43" s="694"/>
      <c r="B43" s="695"/>
      <c r="C43" s="695"/>
      <c r="D43" s="696"/>
      <c r="E43" s="509" t="s">
        <v>758</v>
      </c>
      <c r="F43" s="510"/>
      <c r="G43" s="445" t="s">
        <v>661</v>
      </c>
      <c r="H43" s="446"/>
      <c r="I43" s="446"/>
      <c r="J43" s="447"/>
      <c r="K43" s="444">
        <f>東区②!E41</f>
        <v>6340</v>
      </c>
      <c r="L43" s="444"/>
      <c r="M43" s="444"/>
      <c r="N43" s="444">
        <f>東区②!F41</f>
        <v>0</v>
      </c>
      <c r="O43" s="444"/>
      <c r="P43" s="444"/>
      <c r="Q43" s="443">
        <f t="shared" si="4"/>
        <v>0</v>
      </c>
      <c r="R43" s="443"/>
      <c r="S43" s="443"/>
      <c r="T43" s="451"/>
      <c r="U43" s="451"/>
      <c r="V43" s="451"/>
      <c r="W43" s="451"/>
      <c r="X43" s="451"/>
      <c r="Y43" s="451"/>
      <c r="Z43" s="451"/>
      <c r="AA43" s="451"/>
      <c r="AB43" s="451"/>
      <c r="AC43" s="451"/>
      <c r="AD43" s="451"/>
      <c r="AE43" s="466"/>
    </row>
    <row r="44" spans="1:31" ht="12.75" customHeight="1">
      <c r="A44" s="694"/>
      <c r="B44" s="695"/>
      <c r="C44" s="695"/>
      <c r="D44" s="696"/>
      <c r="E44" s="509" t="s">
        <v>759</v>
      </c>
      <c r="F44" s="510"/>
      <c r="G44" s="445" t="s">
        <v>671</v>
      </c>
      <c r="H44" s="446"/>
      <c r="I44" s="446"/>
      <c r="J44" s="447"/>
      <c r="K44" s="444">
        <f>東区②!E48</f>
        <v>2820</v>
      </c>
      <c r="L44" s="444"/>
      <c r="M44" s="444"/>
      <c r="N44" s="444">
        <f>東区②!F48</f>
        <v>0</v>
      </c>
      <c r="O44" s="444"/>
      <c r="P44" s="444"/>
      <c r="Q44" s="443">
        <f t="shared" si="4"/>
        <v>0</v>
      </c>
      <c r="R44" s="443"/>
      <c r="S44" s="443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66"/>
    </row>
    <row r="45" spans="1:31" ht="12.75" customHeight="1">
      <c r="A45" s="694"/>
      <c r="B45" s="695"/>
      <c r="C45" s="695"/>
      <c r="D45" s="696"/>
      <c r="E45" s="509" t="s">
        <v>760</v>
      </c>
      <c r="F45" s="510"/>
      <c r="G45" s="445" t="s">
        <v>691</v>
      </c>
      <c r="H45" s="446"/>
      <c r="I45" s="446"/>
      <c r="J45" s="447"/>
      <c r="K45" s="444">
        <f>東区②!E58</f>
        <v>3450</v>
      </c>
      <c r="L45" s="444"/>
      <c r="M45" s="444"/>
      <c r="N45" s="444">
        <f>東区②!F58</f>
        <v>0</v>
      </c>
      <c r="O45" s="444"/>
      <c r="P45" s="444"/>
      <c r="Q45" s="443">
        <f t="shared" si="4"/>
        <v>0</v>
      </c>
      <c r="R45" s="443"/>
      <c r="S45" s="443"/>
      <c r="T45" s="451"/>
      <c r="U45" s="451"/>
      <c r="V45" s="451"/>
      <c r="W45" s="451"/>
      <c r="X45" s="451"/>
      <c r="Y45" s="451"/>
      <c r="Z45" s="451"/>
      <c r="AA45" s="451"/>
      <c r="AB45" s="451"/>
      <c r="AC45" s="451"/>
      <c r="AD45" s="451"/>
      <c r="AE45" s="466"/>
    </row>
    <row r="46" spans="1:31" ht="12.75" customHeight="1">
      <c r="A46" s="694"/>
      <c r="B46" s="695"/>
      <c r="C46" s="695"/>
      <c r="D46" s="696"/>
      <c r="E46" s="503" t="s">
        <v>761</v>
      </c>
      <c r="F46" s="504"/>
      <c r="G46" s="505" t="s">
        <v>719</v>
      </c>
      <c r="H46" s="506"/>
      <c r="I46" s="506"/>
      <c r="J46" s="507"/>
      <c r="K46" s="508">
        <f>東区②!S19</f>
        <v>5850</v>
      </c>
      <c r="L46" s="508"/>
      <c r="M46" s="508"/>
      <c r="N46" s="444">
        <f>東区②!T19</f>
        <v>0</v>
      </c>
      <c r="O46" s="444"/>
      <c r="P46" s="444"/>
      <c r="Q46" s="443">
        <f t="shared" si="4"/>
        <v>0</v>
      </c>
      <c r="R46" s="443"/>
      <c r="S46" s="443"/>
      <c r="T46" s="451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66"/>
    </row>
    <row r="47" spans="1:31" ht="12.75" customHeight="1">
      <c r="A47" s="694"/>
      <c r="B47" s="695"/>
      <c r="C47" s="695"/>
      <c r="D47" s="696"/>
      <c r="E47" s="503" t="s">
        <v>2065</v>
      </c>
      <c r="F47" s="504"/>
      <c r="G47" s="505" t="s">
        <v>2064</v>
      </c>
      <c r="H47" s="506"/>
      <c r="I47" s="506"/>
      <c r="J47" s="507"/>
      <c r="K47" s="508">
        <f>東区②!S23</f>
        <v>1490</v>
      </c>
      <c r="L47" s="508"/>
      <c r="M47" s="508"/>
      <c r="N47" s="444">
        <f>東区②!T23</f>
        <v>0</v>
      </c>
      <c r="O47" s="444"/>
      <c r="P47" s="444"/>
      <c r="Q47" s="443">
        <f t="shared" ref="Q47" si="5">N47/K47</f>
        <v>0</v>
      </c>
      <c r="R47" s="443"/>
      <c r="S47" s="443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66"/>
    </row>
    <row r="48" spans="1:31" ht="12.75" customHeight="1">
      <c r="A48" s="694"/>
      <c r="B48" s="695"/>
      <c r="C48" s="695"/>
      <c r="D48" s="696"/>
      <c r="E48" s="509" t="s">
        <v>762</v>
      </c>
      <c r="F48" s="510"/>
      <c r="G48" s="445" t="s">
        <v>772</v>
      </c>
      <c r="H48" s="446"/>
      <c r="I48" s="446"/>
      <c r="J48" s="447"/>
      <c r="K48" s="444">
        <f>東区②!S34</f>
        <v>7790</v>
      </c>
      <c r="L48" s="444"/>
      <c r="M48" s="444"/>
      <c r="N48" s="444">
        <f>東区②!T34</f>
        <v>0</v>
      </c>
      <c r="O48" s="444"/>
      <c r="P48" s="444"/>
      <c r="Q48" s="443">
        <f t="shared" si="4"/>
        <v>0</v>
      </c>
      <c r="R48" s="443"/>
      <c r="S48" s="443"/>
      <c r="T48" s="451"/>
      <c r="U48" s="451"/>
      <c r="V48" s="451"/>
      <c r="W48" s="451"/>
      <c r="X48" s="451"/>
      <c r="Y48" s="451"/>
      <c r="Z48" s="451"/>
      <c r="AA48" s="451"/>
      <c r="AB48" s="451"/>
      <c r="AC48" s="451"/>
      <c r="AD48" s="451"/>
      <c r="AE48" s="466"/>
    </row>
    <row r="49" spans="1:31" ht="12.75" customHeight="1">
      <c r="A49" s="694"/>
      <c r="B49" s="695"/>
      <c r="C49" s="695"/>
      <c r="D49" s="696"/>
      <c r="E49" s="623" t="s">
        <v>763</v>
      </c>
      <c r="F49" s="624"/>
      <c r="G49" s="625" t="s">
        <v>2179</v>
      </c>
      <c r="H49" s="626"/>
      <c r="I49" s="626"/>
      <c r="J49" s="627"/>
      <c r="K49" s="680">
        <f>東区②!S41</f>
        <v>3020</v>
      </c>
      <c r="L49" s="680"/>
      <c r="M49" s="680"/>
      <c r="N49" s="659">
        <f>東区②!T41</f>
        <v>0</v>
      </c>
      <c r="O49" s="659"/>
      <c r="P49" s="659"/>
      <c r="Q49" s="687">
        <f t="shared" si="4"/>
        <v>0</v>
      </c>
      <c r="R49" s="687"/>
      <c r="S49" s="687"/>
      <c r="T49" s="488"/>
      <c r="U49" s="488"/>
      <c r="V49" s="488"/>
      <c r="W49" s="488"/>
      <c r="X49" s="488"/>
      <c r="Y49" s="488"/>
      <c r="Z49" s="488"/>
      <c r="AA49" s="488"/>
      <c r="AB49" s="488"/>
      <c r="AC49" s="488"/>
      <c r="AD49" s="488"/>
      <c r="AE49" s="489"/>
    </row>
    <row r="50" spans="1:31" ht="12.75" customHeight="1">
      <c r="A50" s="697"/>
      <c r="B50" s="698"/>
      <c r="C50" s="698"/>
      <c r="D50" s="699"/>
      <c r="E50" s="688" t="s">
        <v>66</v>
      </c>
      <c r="F50" s="689"/>
      <c r="G50" s="689"/>
      <c r="H50" s="689"/>
      <c r="I50" s="689"/>
      <c r="J50" s="690"/>
      <c r="K50" s="655">
        <f>SUBTOTAL(9,K31:M49)</f>
        <v>92560</v>
      </c>
      <c r="L50" s="656"/>
      <c r="M50" s="657"/>
      <c r="N50" s="569">
        <f>SUBTOTAL(9,N31:P49)</f>
        <v>0</v>
      </c>
      <c r="O50" s="570"/>
      <c r="P50" s="571"/>
      <c r="Q50" s="490">
        <f t="shared" ref="Q50:Q51" si="6">N50/K50</f>
        <v>0</v>
      </c>
      <c r="R50" s="490"/>
      <c r="S50" s="490"/>
      <c r="T50" s="477"/>
      <c r="U50" s="478"/>
      <c r="V50" s="487"/>
      <c r="W50" s="477"/>
      <c r="X50" s="478"/>
      <c r="Y50" s="487"/>
      <c r="Z50" s="477"/>
      <c r="AA50" s="478"/>
      <c r="AB50" s="487"/>
      <c r="AC50" s="477"/>
      <c r="AD50" s="478"/>
      <c r="AE50" s="479"/>
    </row>
    <row r="51" spans="1:31" ht="12.75" hidden="1" customHeight="1">
      <c r="A51" s="602" t="s">
        <v>2186</v>
      </c>
      <c r="B51" s="692"/>
      <c r="C51" s="692"/>
      <c r="D51" s="693"/>
      <c r="E51" s="664" t="s">
        <v>2172</v>
      </c>
      <c r="F51" s="665"/>
      <c r="G51" s="666" t="s">
        <v>2170</v>
      </c>
      <c r="H51" s="667"/>
      <c r="I51" s="667"/>
      <c r="J51" s="668"/>
      <c r="K51" s="670">
        <f>南区!E10</f>
        <v>0</v>
      </c>
      <c r="L51" s="671"/>
      <c r="M51" s="672"/>
      <c r="N51" s="573">
        <f>南区!F10</f>
        <v>0</v>
      </c>
      <c r="O51" s="574"/>
      <c r="P51" s="575"/>
      <c r="Q51" s="669" t="e">
        <f t="shared" si="6"/>
        <v>#DIV/0!</v>
      </c>
      <c r="R51" s="669"/>
      <c r="S51" s="669"/>
      <c r="T51" s="484"/>
      <c r="U51" s="485"/>
      <c r="V51" s="486"/>
      <c r="W51" s="484"/>
      <c r="X51" s="485"/>
      <c r="Y51" s="486"/>
      <c r="Z51" s="484"/>
      <c r="AA51" s="485"/>
      <c r="AB51" s="486"/>
      <c r="AC51" s="484"/>
      <c r="AD51" s="485"/>
      <c r="AE51" s="486"/>
    </row>
    <row r="52" spans="1:31" ht="12.75" hidden="1" customHeight="1">
      <c r="A52" s="694"/>
      <c r="B52" s="695"/>
      <c r="C52" s="695"/>
      <c r="D52" s="696"/>
      <c r="E52" s="664" t="s">
        <v>1494</v>
      </c>
      <c r="F52" s="665"/>
      <c r="G52" s="666" t="s">
        <v>1490</v>
      </c>
      <c r="H52" s="667"/>
      <c r="I52" s="667"/>
      <c r="J52" s="668"/>
      <c r="K52" s="558">
        <f>南区!E24</f>
        <v>0</v>
      </c>
      <c r="L52" s="559"/>
      <c r="M52" s="560"/>
      <c r="N52" s="558">
        <f>南区!F24</f>
        <v>0</v>
      </c>
      <c r="O52" s="559"/>
      <c r="P52" s="560"/>
      <c r="Q52" s="669" t="e">
        <f t="shared" ref="Q52:Q54" si="7">N52/K52</f>
        <v>#DIV/0!</v>
      </c>
      <c r="R52" s="669"/>
      <c r="S52" s="669"/>
      <c r="T52" s="448"/>
      <c r="U52" s="449"/>
      <c r="V52" s="450"/>
      <c r="W52" s="448"/>
      <c r="X52" s="449"/>
      <c r="Y52" s="450"/>
      <c r="Z52" s="448"/>
      <c r="AA52" s="449"/>
      <c r="AB52" s="450"/>
      <c r="AC52" s="448"/>
      <c r="AD52" s="449"/>
      <c r="AE52" s="456"/>
    </row>
    <row r="53" spans="1:31" ht="12.75" hidden="1" customHeight="1">
      <c r="A53" s="694"/>
      <c r="B53" s="695"/>
      <c r="C53" s="695"/>
      <c r="D53" s="696"/>
      <c r="E53" s="664" t="s">
        <v>1495</v>
      </c>
      <c r="F53" s="665"/>
      <c r="G53" s="666" t="s">
        <v>1491</v>
      </c>
      <c r="H53" s="667"/>
      <c r="I53" s="667"/>
      <c r="J53" s="668"/>
      <c r="K53" s="558">
        <f>南区!E42</f>
        <v>0</v>
      </c>
      <c r="L53" s="559"/>
      <c r="M53" s="560"/>
      <c r="N53" s="558">
        <f>南区!F42</f>
        <v>0</v>
      </c>
      <c r="O53" s="559"/>
      <c r="P53" s="560"/>
      <c r="Q53" s="669" t="e">
        <f t="shared" si="7"/>
        <v>#DIV/0!</v>
      </c>
      <c r="R53" s="669"/>
      <c r="S53" s="669"/>
      <c r="T53" s="448"/>
      <c r="U53" s="449"/>
      <c r="V53" s="450"/>
      <c r="W53" s="448"/>
      <c r="X53" s="449"/>
      <c r="Y53" s="450"/>
      <c r="Z53" s="448"/>
      <c r="AA53" s="449"/>
      <c r="AB53" s="450"/>
      <c r="AC53" s="448"/>
      <c r="AD53" s="449"/>
      <c r="AE53" s="456"/>
    </row>
    <row r="54" spans="1:31" ht="12.75" hidden="1" customHeight="1">
      <c r="A54" s="694"/>
      <c r="B54" s="695"/>
      <c r="C54" s="695"/>
      <c r="D54" s="696"/>
      <c r="E54" s="664" t="s">
        <v>1496</v>
      </c>
      <c r="F54" s="665"/>
      <c r="G54" s="666" t="s">
        <v>1492</v>
      </c>
      <c r="H54" s="667"/>
      <c r="I54" s="667"/>
      <c r="J54" s="668"/>
      <c r="K54" s="558">
        <f>南区!S13</f>
        <v>0</v>
      </c>
      <c r="L54" s="559"/>
      <c r="M54" s="560"/>
      <c r="N54" s="558">
        <f>南区!T13</f>
        <v>0</v>
      </c>
      <c r="O54" s="559"/>
      <c r="P54" s="560"/>
      <c r="Q54" s="669" t="e">
        <f t="shared" si="7"/>
        <v>#DIV/0!</v>
      </c>
      <c r="R54" s="669"/>
      <c r="S54" s="669"/>
      <c r="T54" s="448"/>
      <c r="U54" s="449"/>
      <c r="V54" s="450"/>
      <c r="W54" s="448"/>
      <c r="X54" s="449"/>
      <c r="Y54" s="450"/>
      <c r="Z54" s="448"/>
      <c r="AA54" s="449"/>
      <c r="AB54" s="450"/>
      <c r="AC54" s="448"/>
      <c r="AD54" s="449"/>
      <c r="AE54" s="456"/>
    </row>
    <row r="55" spans="1:31" ht="12.75" hidden="1" customHeight="1">
      <c r="A55" s="694"/>
      <c r="B55" s="695"/>
      <c r="C55" s="695"/>
      <c r="D55" s="696"/>
      <c r="E55" s="673" t="s">
        <v>1497</v>
      </c>
      <c r="F55" s="674"/>
      <c r="G55" s="583" t="s">
        <v>1493</v>
      </c>
      <c r="H55" s="584"/>
      <c r="I55" s="584"/>
      <c r="J55" s="585"/>
      <c r="K55" s="663">
        <f>南区!S18</f>
        <v>0</v>
      </c>
      <c r="L55" s="663"/>
      <c r="M55" s="663"/>
      <c r="N55" s="663">
        <f>南区!T18</f>
        <v>0</v>
      </c>
      <c r="O55" s="663"/>
      <c r="P55" s="663"/>
      <c r="Q55" s="691" t="e">
        <f>N55/K55</f>
        <v>#DIV/0!</v>
      </c>
      <c r="R55" s="691"/>
      <c r="S55" s="6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2"/>
    </row>
    <row r="56" spans="1:31" ht="12.75" hidden="1" customHeight="1">
      <c r="A56" s="697"/>
      <c r="B56" s="698"/>
      <c r="C56" s="698"/>
      <c r="D56" s="699"/>
      <c r="E56" s="582" t="s">
        <v>66</v>
      </c>
      <c r="F56" s="582"/>
      <c r="G56" s="582"/>
      <c r="H56" s="582"/>
      <c r="I56" s="582"/>
      <c r="J56" s="582"/>
      <c r="K56" s="569">
        <f>SUM(K51:M55)</f>
        <v>0</v>
      </c>
      <c r="L56" s="570"/>
      <c r="M56" s="571"/>
      <c r="N56" s="660">
        <f>SUM(N51:P55)</f>
        <v>0</v>
      </c>
      <c r="O56" s="661"/>
      <c r="P56" s="662"/>
      <c r="Q56" s="490" t="e">
        <f>N56/K56</f>
        <v>#DIV/0!</v>
      </c>
      <c r="R56" s="490"/>
      <c r="S56" s="490"/>
      <c r="T56" s="493"/>
      <c r="U56" s="494"/>
      <c r="V56" s="496"/>
      <c r="W56" s="493"/>
      <c r="X56" s="494"/>
      <c r="Y56" s="496"/>
      <c r="Z56" s="493"/>
      <c r="AA56" s="494"/>
      <c r="AB56" s="496"/>
      <c r="AC56" s="493"/>
      <c r="AD56" s="494"/>
      <c r="AE56" s="495"/>
    </row>
    <row r="57" spans="1:31" ht="12.75" hidden="1" customHeight="1">
      <c r="A57" s="602" t="s">
        <v>2187</v>
      </c>
      <c r="B57" s="692"/>
      <c r="C57" s="692"/>
      <c r="D57" s="693"/>
      <c r="E57" s="708" t="s">
        <v>1923</v>
      </c>
      <c r="F57" s="709"/>
      <c r="G57" s="760" t="s">
        <v>1969</v>
      </c>
      <c r="H57" s="761"/>
      <c r="I57" s="761"/>
      <c r="J57" s="762"/>
      <c r="K57" s="670">
        <f>春日市!E13</f>
        <v>0</v>
      </c>
      <c r="L57" s="671"/>
      <c r="M57" s="672"/>
      <c r="N57" s="573">
        <f>春日市!F13</f>
        <v>0</v>
      </c>
      <c r="O57" s="574"/>
      <c r="P57" s="575"/>
      <c r="Q57" s="519" t="e">
        <f>N57/K57</f>
        <v>#DIV/0!</v>
      </c>
      <c r="R57" s="519"/>
      <c r="S57" s="519"/>
      <c r="T57" s="480"/>
      <c r="U57" s="481"/>
      <c r="V57" s="498"/>
      <c r="W57" s="480"/>
      <c r="X57" s="481"/>
      <c r="Y57" s="498"/>
      <c r="Z57" s="480"/>
      <c r="AA57" s="481"/>
      <c r="AB57" s="498"/>
      <c r="AC57" s="480"/>
      <c r="AD57" s="481"/>
      <c r="AE57" s="482"/>
    </row>
    <row r="58" spans="1:31" ht="12.75" hidden="1" customHeight="1">
      <c r="A58" s="694"/>
      <c r="B58" s="695"/>
      <c r="C58" s="695"/>
      <c r="D58" s="696"/>
      <c r="E58" s="675" t="s">
        <v>1924</v>
      </c>
      <c r="F58" s="676"/>
      <c r="G58" s="677" t="s">
        <v>1968</v>
      </c>
      <c r="H58" s="678"/>
      <c r="I58" s="678"/>
      <c r="J58" s="679"/>
      <c r="K58" s="684">
        <f>春日市!E21</f>
        <v>0</v>
      </c>
      <c r="L58" s="685"/>
      <c r="M58" s="686"/>
      <c r="N58" s="558">
        <f>春日市!F21</f>
        <v>0</v>
      </c>
      <c r="O58" s="559"/>
      <c r="P58" s="560"/>
      <c r="Q58" s="681" t="e">
        <f t="shared" ref="Q58:Q60" si="8">N58/K58</f>
        <v>#DIV/0!</v>
      </c>
      <c r="R58" s="682"/>
      <c r="S58" s="683"/>
      <c r="T58" s="448"/>
      <c r="U58" s="449"/>
      <c r="V58" s="450"/>
      <c r="W58" s="448"/>
      <c r="X58" s="449"/>
      <c r="Y58" s="450"/>
      <c r="Z58" s="448"/>
      <c r="AA58" s="449"/>
      <c r="AB58" s="450"/>
      <c r="AC58" s="448"/>
      <c r="AD58" s="449"/>
      <c r="AE58" s="456"/>
    </row>
    <row r="59" spans="1:31" ht="12.75" hidden="1" customHeight="1">
      <c r="A59" s="694"/>
      <c r="B59" s="695"/>
      <c r="C59" s="695"/>
      <c r="D59" s="696"/>
      <c r="E59" s="675" t="s">
        <v>1925</v>
      </c>
      <c r="F59" s="676"/>
      <c r="G59" s="677" t="s">
        <v>2057</v>
      </c>
      <c r="H59" s="678"/>
      <c r="I59" s="678"/>
      <c r="J59" s="679"/>
      <c r="K59" s="684">
        <f>春日市!E30</f>
        <v>0</v>
      </c>
      <c r="L59" s="685"/>
      <c r="M59" s="686"/>
      <c r="N59" s="558">
        <f>春日市!F30</f>
        <v>0</v>
      </c>
      <c r="O59" s="559"/>
      <c r="P59" s="560"/>
      <c r="Q59" s="681" t="e">
        <f t="shared" si="8"/>
        <v>#DIV/0!</v>
      </c>
      <c r="R59" s="682"/>
      <c r="S59" s="683"/>
      <c r="T59" s="448"/>
      <c r="U59" s="449"/>
      <c r="V59" s="450"/>
      <c r="W59" s="448"/>
      <c r="X59" s="449"/>
      <c r="Y59" s="450"/>
      <c r="Z59" s="448"/>
      <c r="AA59" s="449"/>
      <c r="AB59" s="450"/>
      <c r="AC59" s="448"/>
      <c r="AD59" s="449"/>
      <c r="AE59" s="456"/>
    </row>
    <row r="60" spans="1:31" ht="12.75" hidden="1" customHeight="1">
      <c r="A60" s="694"/>
      <c r="B60" s="695"/>
      <c r="C60" s="695"/>
      <c r="D60" s="696"/>
      <c r="E60" s="675" t="s">
        <v>1926</v>
      </c>
      <c r="F60" s="676"/>
      <c r="G60" s="677" t="s">
        <v>1971</v>
      </c>
      <c r="H60" s="678"/>
      <c r="I60" s="678"/>
      <c r="J60" s="679"/>
      <c r="K60" s="684">
        <f>春日市!E37</f>
        <v>0</v>
      </c>
      <c r="L60" s="685"/>
      <c r="M60" s="686"/>
      <c r="N60" s="558">
        <f>春日市!F37</f>
        <v>0</v>
      </c>
      <c r="O60" s="559"/>
      <c r="P60" s="560"/>
      <c r="Q60" s="681" t="e">
        <f t="shared" si="8"/>
        <v>#DIV/0!</v>
      </c>
      <c r="R60" s="682"/>
      <c r="S60" s="683"/>
      <c r="T60" s="448"/>
      <c r="U60" s="449"/>
      <c r="V60" s="450"/>
      <c r="W60" s="448"/>
      <c r="X60" s="449"/>
      <c r="Y60" s="450"/>
      <c r="Z60" s="448"/>
      <c r="AA60" s="449"/>
      <c r="AB60" s="450"/>
      <c r="AC60" s="448"/>
      <c r="AD60" s="449"/>
      <c r="AE60" s="456"/>
    </row>
    <row r="61" spans="1:31" ht="12.75" hidden="1" customHeight="1">
      <c r="A61" s="694"/>
      <c r="B61" s="695"/>
      <c r="C61" s="695"/>
      <c r="D61" s="696"/>
      <c r="E61" s="675" t="s">
        <v>1927</v>
      </c>
      <c r="F61" s="676"/>
      <c r="G61" s="677" t="s">
        <v>1973</v>
      </c>
      <c r="H61" s="678"/>
      <c r="I61" s="678"/>
      <c r="J61" s="679"/>
      <c r="K61" s="684">
        <f>春日市!E45</f>
        <v>0</v>
      </c>
      <c r="L61" s="685"/>
      <c r="M61" s="686"/>
      <c r="N61" s="558">
        <f>春日市!F45</f>
        <v>0</v>
      </c>
      <c r="O61" s="559"/>
      <c r="P61" s="560"/>
      <c r="Q61" s="681" t="e">
        <f t="shared" ref="Q61:Q66" si="9">N61/K61</f>
        <v>#DIV/0!</v>
      </c>
      <c r="R61" s="682"/>
      <c r="S61" s="683"/>
      <c r="T61" s="448"/>
      <c r="U61" s="449"/>
      <c r="V61" s="450"/>
      <c r="W61" s="448"/>
      <c r="X61" s="449"/>
      <c r="Y61" s="450"/>
      <c r="Z61" s="448"/>
      <c r="AA61" s="449"/>
      <c r="AB61" s="450"/>
      <c r="AC61" s="448"/>
      <c r="AD61" s="449"/>
      <c r="AE61" s="456"/>
    </row>
    <row r="62" spans="1:31" ht="12.75" hidden="1" customHeight="1">
      <c r="A62" s="694"/>
      <c r="B62" s="695"/>
      <c r="C62" s="695"/>
      <c r="D62" s="696"/>
      <c r="E62" s="675" t="s">
        <v>1979</v>
      </c>
      <c r="F62" s="676"/>
      <c r="G62" s="677" t="s">
        <v>2015</v>
      </c>
      <c r="H62" s="678"/>
      <c r="I62" s="678"/>
      <c r="J62" s="679"/>
      <c r="K62" s="684">
        <f>春日市!S12</f>
        <v>0</v>
      </c>
      <c r="L62" s="685"/>
      <c r="M62" s="686"/>
      <c r="N62" s="558">
        <f>春日市!T12</f>
        <v>0</v>
      </c>
      <c r="O62" s="559"/>
      <c r="P62" s="560"/>
      <c r="Q62" s="681" t="e">
        <f t="shared" si="9"/>
        <v>#DIV/0!</v>
      </c>
      <c r="R62" s="682"/>
      <c r="S62" s="683"/>
      <c r="T62" s="448"/>
      <c r="U62" s="449"/>
      <c r="V62" s="450"/>
      <c r="W62" s="448"/>
      <c r="X62" s="449"/>
      <c r="Y62" s="450"/>
      <c r="Z62" s="448"/>
      <c r="AA62" s="449"/>
      <c r="AB62" s="450"/>
      <c r="AC62" s="448"/>
      <c r="AD62" s="449"/>
      <c r="AE62" s="456"/>
    </row>
    <row r="63" spans="1:31" ht="12.75" hidden="1" customHeight="1">
      <c r="A63" s="694"/>
      <c r="B63" s="695"/>
      <c r="C63" s="695"/>
      <c r="D63" s="696"/>
      <c r="E63" s="675" t="s">
        <v>1980</v>
      </c>
      <c r="F63" s="676"/>
      <c r="G63" s="677" t="s">
        <v>2016</v>
      </c>
      <c r="H63" s="678"/>
      <c r="I63" s="678"/>
      <c r="J63" s="679"/>
      <c r="K63" s="684">
        <f>春日市!S21</f>
        <v>0</v>
      </c>
      <c r="L63" s="685"/>
      <c r="M63" s="686"/>
      <c r="N63" s="558">
        <f>春日市!T21</f>
        <v>0</v>
      </c>
      <c r="O63" s="559"/>
      <c r="P63" s="560"/>
      <c r="Q63" s="681" t="e">
        <f t="shared" si="9"/>
        <v>#DIV/0!</v>
      </c>
      <c r="R63" s="682"/>
      <c r="S63" s="683"/>
      <c r="T63" s="448"/>
      <c r="U63" s="449"/>
      <c r="V63" s="450"/>
      <c r="W63" s="448"/>
      <c r="X63" s="449"/>
      <c r="Y63" s="450"/>
      <c r="Z63" s="448"/>
      <c r="AA63" s="449"/>
      <c r="AB63" s="450"/>
      <c r="AC63" s="448"/>
      <c r="AD63" s="449"/>
      <c r="AE63" s="456"/>
    </row>
    <row r="64" spans="1:31" ht="12.75" hidden="1" customHeight="1">
      <c r="A64" s="694"/>
      <c r="B64" s="695"/>
      <c r="C64" s="695"/>
      <c r="D64" s="696"/>
      <c r="E64" s="675" t="s">
        <v>1981</v>
      </c>
      <c r="F64" s="676"/>
      <c r="G64" s="677" t="s">
        <v>1975</v>
      </c>
      <c r="H64" s="678"/>
      <c r="I64" s="678"/>
      <c r="J64" s="679"/>
      <c r="K64" s="684">
        <f>春日市!S28</f>
        <v>0</v>
      </c>
      <c r="L64" s="685"/>
      <c r="M64" s="686"/>
      <c r="N64" s="558">
        <f>春日市!T28</f>
        <v>0</v>
      </c>
      <c r="O64" s="559"/>
      <c r="P64" s="560"/>
      <c r="Q64" s="681" t="e">
        <f t="shared" si="9"/>
        <v>#DIV/0!</v>
      </c>
      <c r="R64" s="682"/>
      <c r="S64" s="683"/>
      <c r="T64" s="448"/>
      <c r="U64" s="449"/>
      <c r="V64" s="450"/>
      <c r="W64" s="448"/>
      <c r="X64" s="449"/>
      <c r="Y64" s="450"/>
      <c r="Z64" s="448"/>
      <c r="AA64" s="449"/>
      <c r="AB64" s="450"/>
      <c r="AC64" s="448"/>
      <c r="AD64" s="449"/>
      <c r="AE64" s="456"/>
    </row>
    <row r="65" spans="1:31" ht="12.75" hidden="1" customHeight="1">
      <c r="A65" s="694"/>
      <c r="B65" s="695"/>
      <c r="C65" s="695"/>
      <c r="D65" s="696"/>
      <c r="E65" s="675" t="s">
        <v>1982</v>
      </c>
      <c r="F65" s="676"/>
      <c r="G65" s="677" t="s">
        <v>2017</v>
      </c>
      <c r="H65" s="678"/>
      <c r="I65" s="678"/>
      <c r="J65" s="679"/>
      <c r="K65" s="684">
        <f>春日市!S33</f>
        <v>0</v>
      </c>
      <c r="L65" s="685"/>
      <c r="M65" s="686"/>
      <c r="N65" s="558">
        <f>春日市!T33</f>
        <v>0</v>
      </c>
      <c r="O65" s="559"/>
      <c r="P65" s="560"/>
      <c r="Q65" s="681" t="e">
        <f t="shared" si="9"/>
        <v>#DIV/0!</v>
      </c>
      <c r="R65" s="682"/>
      <c r="S65" s="683"/>
      <c r="T65" s="448"/>
      <c r="U65" s="449"/>
      <c r="V65" s="450"/>
      <c r="W65" s="448"/>
      <c r="X65" s="449"/>
      <c r="Y65" s="450"/>
      <c r="Z65" s="448"/>
      <c r="AA65" s="449"/>
      <c r="AB65" s="450"/>
      <c r="AC65" s="448"/>
      <c r="AD65" s="449"/>
      <c r="AE65" s="456"/>
    </row>
    <row r="66" spans="1:31" ht="12.75" hidden="1" customHeight="1">
      <c r="A66" s="694"/>
      <c r="B66" s="695"/>
      <c r="C66" s="695"/>
      <c r="D66" s="696"/>
      <c r="E66" s="675" t="s">
        <v>1983</v>
      </c>
      <c r="F66" s="676"/>
      <c r="G66" s="677" t="s">
        <v>2018</v>
      </c>
      <c r="H66" s="678"/>
      <c r="I66" s="678"/>
      <c r="J66" s="679"/>
      <c r="K66" s="684">
        <f>春日市!S39</f>
        <v>0</v>
      </c>
      <c r="L66" s="685"/>
      <c r="M66" s="686"/>
      <c r="N66" s="558">
        <f>春日市!T39</f>
        <v>0</v>
      </c>
      <c r="O66" s="559"/>
      <c r="P66" s="560"/>
      <c r="Q66" s="700" t="e">
        <f t="shared" si="9"/>
        <v>#DIV/0!</v>
      </c>
      <c r="R66" s="701"/>
      <c r="S66" s="702"/>
      <c r="T66" s="448"/>
      <c r="U66" s="449"/>
      <c r="V66" s="450"/>
      <c r="W66" s="448"/>
      <c r="X66" s="449"/>
      <c r="Y66" s="450"/>
      <c r="Z66" s="448"/>
      <c r="AA66" s="449"/>
      <c r="AB66" s="450"/>
      <c r="AC66" s="448"/>
      <c r="AD66" s="449"/>
      <c r="AE66" s="456"/>
    </row>
    <row r="67" spans="1:31" ht="12.75" hidden="1" customHeight="1">
      <c r="A67" s="694"/>
      <c r="B67" s="695"/>
      <c r="C67" s="695"/>
      <c r="D67" s="696"/>
      <c r="E67" s="675" t="s">
        <v>1984</v>
      </c>
      <c r="F67" s="676"/>
      <c r="G67" s="677" t="s">
        <v>2058</v>
      </c>
      <c r="H67" s="678"/>
      <c r="I67" s="678"/>
      <c r="J67" s="679"/>
      <c r="K67" s="684">
        <f>春日市!S43</f>
        <v>0</v>
      </c>
      <c r="L67" s="685"/>
      <c r="M67" s="686"/>
      <c r="N67" s="558">
        <f>春日市!T43</f>
        <v>0</v>
      </c>
      <c r="O67" s="559"/>
      <c r="P67" s="560"/>
      <c r="Q67" s="700" t="e">
        <f t="shared" ref="Q67" si="10">N67/K67</f>
        <v>#DIV/0!</v>
      </c>
      <c r="R67" s="701"/>
      <c r="S67" s="702"/>
      <c r="T67" s="703"/>
      <c r="U67" s="704"/>
      <c r="V67" s="705"/>
      <c r="W67" s="703"/>
      <c r="X67" s="704"/>
      <c r="Y67" s="705"/>
      <c r="Z67" s="448"/>
      <c r="AA67" s="449"/>
      <c r="AB67" s="450"/>
      <c r="AC67" s="448"/>
      <c r="AD67" s="449"/>
      <c r="AE67" s="456"/>
    </row>
    <row r="68" spans="1:31" ht="12.75" hidden="1" customHeight="1">
      <c r="A68" s="694"/>
      <c r="B68" s="695"/>
      <c r="C68" s="695"/>
      <c r="D68" s="696"/>
      <c r="E68" s="675" t="s">
        <v>1985</v>
      </c>
      <c r="F68" s="676"/>
      <c r="G68" s="677" t="s">
        <v>1967</v>
      </c>
      <c r="H68" s="678"/>
      <c r="I68" s="678"/>
      <c r="J68" s="679"/>
      <c r="K68" s="684">
        <f>春日市!S50</f>
        <v>0</v>
      </c>
      <c r="L68" s="685"/>
      <c r="M68" s="686"/>
      <c r="N68" s="566">
        <f>春日市!T50</f>
        <v>0</v>
      </c>
      <c r="O68" s="567"/>
      <c r="P68" s="568"/>
      <c r="Q68" s="513" t="e">
        <f t="shared" ref="Q68" si="11">N68/K68</f>
        <v>#DIV/0!</v>
      </c>
      <c r="R68" s="514"/>
      <c r="S68" s="515"/>
      <c r="T68" s="468"/>
      <c r="U68" s="469"/>
      <c r="V68" s="470"/>
      <c r="W68" s="468"/>
      <c r="X68" s="469"/>
      <c r="Y68" s="470"/>
      <c r="Z68" s="448"/>
      <c r="AA68" s="449"/>
      <c r="AB68" s="450"/>
      <c r="AC68" s="448"/>
      <c r="AD68" s="449"/>
      <c r="AE68" s="456"/>
    </row>
    <row r="69" spans="1:31" ht="12.75" hidden="1" customHeight="1">
      <c r="A69" s="697"/>
      <c r="B69" s="698"/>
      <c r="C69" s="698"/>
      <c r="D69" s="699"/>
      <c r="E69" s="582" t="s">
        <v>66</v>
      </c>
      <c r="F69" s="582"/>
      <c r="G69" s="582"/>
      <c r="H69" s="582"/>
      <c r="I69" s="582"/>
      <c r="J69" s="582"/>
      <c r="K69" s="569">
        <f>SUBTOTAL(9,K57:M68)</f>
        <v>0</v>
      </c>
      <c r="L69" s="570"/>
      <c r="M69" s="571"/>
      <c r="N69" s="660">
        <f>SUBTOTAL(9,N57:P68)</f>
        <v>0</v>
      </c>
      <c r="O69" s="661"/>
      <c r="P69" s="662"/>
      <c r="Q69" s="490" t="e">
        <f>N69/K69</f>
        <v>#DIV/0!</v>
      </c>
      <c r="R69" s="490"/>
      <c r="S69" s="490"/>
      <c r="T69" s="493"/>
      <c r="U69" s="494"/>
      <c r="V69" s="496"/>
      <c r="W69" s="493"/>
      <c r="X69" s="494"/>
      <c r="Y69" s="496"/>
      <c r="Z69" s="493"/>
      <c r="AA69" s="494"/>
      <c r="AB69" s="496"/>
      <c r="AC69" s="493"/>
      <c r="AD69" s="494"/>
      <c r="AE69" s="495"/>
    </row>
    <row r="70" spans="1:31" ht="12.75" hidden="1" customHeight="1">
      <c r="A70" s="602" t="s">
        <v>2188</v>
      </c>
      <c r="B70" s="603"/>
      <c r="C70" s="603"/>
      <c r="D70" s="613"/>
      <c r="E70" s="708" t="s">
        <v>1928</v>
      </c>
      <c r="F70" s="709"/>
      <c r="G70" s="710" t="s">
        <v>2005</v>
      </c>
      <c r="H70" s="711"/>
      <c r="I70" s="711"/>
      <c r="J70" s="712"/>
      <c r="K70" s="670">
        <f>大野城!E13</f>
        <v>0</v>
      </c>
      <c r="L70" s="671"/>
      <c r="M70" s="672"/>
      <c r="N70" s="721">
        <f>大野城!F13</f>
        <v>0</v>
      </c>
      <c r="O70" s="722"/>
      <c r="P70" s="723"/>
      <c r="Q70" s="519" t="e">
        <f>N70/K70</f>
        <v>#DIV/0!</v>
      </c>
      <c r="R70" s="519"/>
      <c r="S70" s="519"/>
      <c r="T70" s="480"/>
      <c r="U70" s="481"/>
      <c r="V70" s="498"/>
      <c r="W70" s="480"/>
      <c r="X70" s="481"/>
      <c r="Y70" s="498"/>
      <c r="Z70" s="480"/>
      <c r="AA70" s="481"/>
      <c r="AB70" s="498"/>
      <c r="AC70" s="480"/>
      <c r="AD70" s="481"/>
      <c r="AE70" s="482"/>
    </row>
    <row r="71" spans="1:31" ht="12.75" hidden="1" customHeight="1">
      <c r="A71" s="694"/>
      <c r="B71" s="605"/>
      <c r="C71" s="605"/>
      <c r="D71" s="614"/>
      <c r="E71" s="675" t="s">
        <v>1929</v>
      </c>
      <c r="F71" s="676"/>
      <c r="G71" s="677" t="s">
        <v>2006</v>
      </c>
      <c r="H71" s="678"/>
      <c r="I71" s="678"/>
      <c r="J71" s="679"/>
      <c r="K71" s="684">
        <f>大野城!E21</f>
        <v>0</v>
      </c>
      <c r="L71" s="685"/>
      <c r="M71" s="686"/>
      <c r="N71" s="558">
        <f>大野城!F21</f>
        <v>0</v>
      </c>
      <c r="O71" s="559"/>
      <c r="P71" s="560"/>
      <c r="Q71" s="443" t="e">
        <f t="shared" ref="Q71:Q74" si="12">N71/K71</f>
        <v>#DIV/0!</v>
      </c>
      <c r="R71" s="443"/>
      <c r="S71" s="443"/>
      <c r="T71" s="448"/>
      <c r="U71" s="449"/>
      <c r="V71" s="450"/>
      <c r="W71" s="448"/>
      <c r="X71" s="449"/>
      <c r="Y71" s="450"/>
      <c r="Z71" s="448"/>
      <c r="AA71" s="449"/>
      <c r="AB71" s="450"/>
      <c r="AC71" s="448"/>
      <c r="AD71" s="449"/>
      <c r="AE71" s="456"/>
    </row>
    <row r="72" spans="1:31" ht="12.75" hidden="1" customHeight="1">
      <c r="A72" s="694"/>
      <c r="B72" s="605"/>
      <c r="C72" s="605"/>
      <c r="D72" s="614"/>
      <c r="E72" s="675" t="s">
        <v>1930</v>
      </c>
      <c r="F72" s="676"/>
      <c r="G72" s="677" t="s">
        <v>2007</v>
      </c>
      <c r="H72" s="678"/>
      <c r="I72" s="678"/>
      <c r="J72" s="679"/>
      <c r="K72" s="684">
        <f>大野城!E27</f>
        <v>0</v>
      </c>
      <c r="L72" s="685"/>
      <c r="M72" s="686"/>
      <c r="N72" s="713">
        <f>大野城!F27</f>
        <v>0</v>
      </c>
      <c r="O72" s="714"/>
      <c r="P72" s="715"/>
      <c r="Q72" s="443" t="e">
        <f t="shared" si="12"/>
        <v>#DIV/0!</v>
      </c>
      <c r="R72" s="443"/>
      <c r="S72" s="443"/>
      <c r="T72" s="448"/>
      <c r="U72" s="449"/>
      <c r="V72" s="450"/>
      <c r="W72" s="448"/>
      <c r="X72" s="449"/>
      <c r="Y72" s="450"/>
      <c r="Z72" s="448"/>
      <c r="AA72" s="449"/>
      <c r="AB72" s="450"/>
      <c r="AC72" s="448"/>
      <c r="AD72" s="449"/>
      <c r="AE72" s="456"/>
    </row>
    <row r="73" spans="1:31" ht="12.75" hidden="1" customHeight="1">
      <c r="A73" s="694"/>
      <c r="B73" s="605"/>
      <c r="C73" s="605"/>
      <c r="D73" s="614"/>
      <c r="E73" s="675" t="s">
        <v>1931</v>
      </c>
      <c r="F73" s="676"/>
      <c r="G73" s="677" t="s">
        <v>2008</v>
      </c>
      <c r="H73" s="678"/>
      <c r="I73" s="678"/>
      <c r="J73" s="679"/>
      <c r="K73" s="684">
        <f>大野城!E36</f>
        <v>0</v>
      </c>
      <c r="L73" s="685"/>
      <c r="M73" s="686"/>
      <c r="N73" s="713">
        <f>大野城!F36</f>
        <v>0</v>
      </c>
      <c r="O73" s="714"/>
      <c r="P73" s="715"/>
      <c r="Q73" s="443" t="e">
        <f t="shared" si="12"/>
        <v>#DIV/0!</v>
      </c>
      <c r="R73" s="443"/>
      <c r="S73" s="443"/>
      <c r="T73" s="448"/>
      <c r="U73" s="449"/>
      <c r="V73" s="450"/>
      <c r="W73" s="448"/>
      <c r="X73" s="449"/>
      <c r="Y73" s="450"/>
      <c r="Z73" s="448"/>
      <c r="AA73" s="449"/>
      <c r="AB73" s="450"/>
      <c r="AC73" s="448"/>
      <c r="AD73" s="449"/>
      <c r="AE73" s="456"/>
    </row>
    <row r="74" spans="1:31" ht="12.75" hidden="1" customHeight="1">
      <c r="A74" s="694"/>
      <c r="B74" s="605"/>
      <c r="C74" s="605"/>
      <c r="D74" s="614"/>
      <c r="E74" s="675" t="s">
        <v>1932</v>
      </c>
      <c r="F74" s="676"/>
      <c r="G74" s="677" t="s">
        <v>2023</v>
      </c>
      <c r="H74" s="678"/>
      <c r="I74" s="678"/>
      <c r="J74" s="679"/>
      <c r="K74" s="718">
        <f>大野城!E42</f>
        <v>0</v>
      </c>
      <c r="L74" s="719"/>
      <c r="M74" s="720"/>
      <c r="N74" s="713">
        <f>大野城!F42</f>
        <v>0</v>
      </c>
      <c r="O74" s="714"/>
      <c r="P74" s="715"/>
      <c r="Q74" s="443" t="e">
        <f t="shared" si="12"/>
        <v>#DIV/0!</v>
      </c>
      <c r="R74" s="443"/>
      <c r="S74" s="443"/>
      <c r="T74" s="448"/>
      <c r="U74" s="449"/>
      <c r="V74" s="450"/>
      <c r="W74" s="448"/>
      <c r="X74" s="449"/>
      <c r="Y74" s="450"/>
      <c r="Z74" s="448"/>
      <c r="AA74" s="449"/>
      <c r="AB74" s="450"/>
      <c r="AC74" s="448"/>
      <c r="AD74" s="449"/>
      <c r="AE74" s="456"/>
    </row>
    <row r="75" spans="1:31" ht="12.75" hidden="1" customHeight="1">
      <c r="A75" s="694"/>
      <c r="B75" s="605"/>
      <c r="C75" s="605"/>
      <c r="D75" s="614"/>
      <c r="E75" s="675" t="s">
        <v>2020</v>
      </c>
      <c r="F75" s="676"/>
      <c r="G75" s="677" t="s">
        <v>2024</v>
      </c>
      <c r="H75" s="678"/>
      <c r="I75" s="678"/>
      <c r="J75" s="679"/>
      <c r="K75" s="718">
        <f>大野城!E50</f>
        <v>0</v>
      </c>
      <c r="L75" s="719"/>
      <c r="M75" s="720"/>
      <c r="N75" s="713">
        <f>大野城!F50</f>
        <v>0</v>
      </c>
      <c r="O75" s="714"/>
      <c r="P75" s="715"/>
      <c r="Q75" s="443" t="e">
        <f t="shared" ref="Q75:Q76" si="13">N75/K75</f>
        <v>#DIV/0!</v>
      </c>
      <c r="R75" s="443"/>
      <c r="S75" s="443"/>
      <c r="T75" s="448"/>
      <c r="U75" s="449"/>
      <c r="V75" s="450"/>
      <c r="W75" s="448"/>
      <c r="X75" s="449"/>
      <c r="Y75" s="450"/>
      <c r="Z75" s="448"/>
      <c r="AA75" s="449"/>
      <c r="AB75" s="450"/>
      <c r="AC75" s="448"/>
      <c r="AD75" s="449"/>
      <c r="AE75" s="456"/>
    </row>
    <row r="76" spans="1:31" ht="12.75" hidden="1" customHeight="1">
      <c r="A76" s="694"/>
      <c r="B76" s="605"/>
      <c r="C76" s="605"/>
      <c r="D76" s="614"/>
      <c r="E76" s="706" t="s">
        <v>2019</v>
      </c>
      <c r="F76" s="707"/>
      <c r="G76" s="677" t="s">
        <v>2011</v>
      </c>
      <c r="H76" s="678"/>
      <c r="I76" s="678"/>
      <c r="J76" s="679"/>
      <c r="K76" s="718">
        <f>大野城!S12</f>
        <v>0</v>
      </c>
      <c r="L76" s="719"/>
      <c r="M76" s="720"/>
      <c r="N76" s="713">
        <f>大野城!T12</f>
        <v>0</v>
      </c>
      <c r="O76" s="714"/>
      <c r="P76" s="715"/>
      <c r="Q76" s="443" t="e">
        <f t="shared" si="13"/>
        <v>#DIV/0!</v>
      </c>
      <c r="R76" s="443"/>
      <c r="S76" s="443"/>
      <c r="T76" s="448"/>
      <c r="U76" s="449"/>
      <c r="V76" s="450"/>
      <c r="W76" s="448"/>
      <c r="X76" s="449"/>
      <c r="Y76" s="450"/>
      <c r="Z76" s="448"/>
      <c r="AA76" s="449"/>
      <c r="AB76" s="450"/>
      <c r="AC76" s="448"/>
      <c r="AD76" s="449"/>
      <c r="AE76" s="456"/>
    </row>
    <row r="77" spans="1:31" ht="12.75" hidden="1" customHeight="1">
      <c r="A77" s="694"/>
      <c r="B77" s="605"/>
      <c r="C77" s="605"/>
      <c r="D77" s="614"/>
      <c r="E77" s="706" t="s">
        <v>2021</v>
      </c>
      <c r="F77" s="707"/>
      <c r="G77" s="677" t="s">
        <v>2012</v>
      </c>
      <c r="H77" s="678"/>
      <c r="I77" s="678"/>
      <c r="J77" s="679"/>
      <c r="K77" s="718">
        <f>大野城!S17</f>
        <v>0</v>
      </c>
      <c r="L77" s="719"/>
      <c r="M77" s="720"/>
      <c r="N77" s="713">
        <f>大野城!T17</f>
        <v>0</v>
      </c>
      <c r="O77" s="714"/>
      <c r="P77" s="715"/>
      <c r="Q77" s="443" t="e">
        <f t="shared" ref="Q77" si="14">N77/K77</f>
        <v>#DIV/0!</v>
      </c>
      <c r="R77" s="443"/>
      <c r="S77" s="443"/>
      <c r="T77" s="448"/>
      <c r="U77" s="449"/>
      <c r="V77" s="450"/>
      <c r="W77" s="448"/>
      <c r="X77" s="449"/>
      <c r="Y77" s="450"/>
      <c r="Z77" s="448"/>
      <c r="AA77" s="449"/>
      <c r="AB77" s="450"/>
      <c r="AC77" s="448"/>
      <c r="AD77" s="449"/>
      <c r="AE77" s="456"/>
    </row>
    <row r="78" spans="1:31" ht="12.75" hidden="1" customHeight="1">
      <c r="A78" s="694"/>
      <c r="B78" s="605"/>
      <c r="C78" s="605"/>
      <c r="D78" s="614"/>
      <c r="E78" s="724" t="s">
        <v>2022</v>
      </c>
      <c r="F78" s="725"/>
      <c r="G78" s="726" t="s">
        <v>2013</v>
      </c>
      <c r="H78" s="727"/>
      <c r="I78" s="727"/>
      <c r="J78" s="728"/>
      <c r="K78" s="566">
        <f>大野城!S25</f>
        <v>0</v>
      </c>
      <c r="L78" s="567"/>
      <c r="M78" s="568"/>
      <c r="N78" s="566">
        <f>大野城!T25</f>
        <v>0</v>
      </c>
      <c r="O78" s="567"/>
      <c r="P78" s="568"/>
      <c r="Q78" s="443" t="e">
        <f t="shared" ref="Q78" si="15">N78/K78</f>
        <v>#DIV/0!</v>
      </c>
      <c r="R78" s="443"/>
      <c r="S78" s="443"/>
      <c r="T78" s="448"/>
      <c r="U78" s="449"/>
      <c r="V78" s="450"/>
      <c r="W78" s="448"/>
      <c r="X78" s="449"/>
      <c r="Y78" s="450"/>
      <c r="Z78" s="448"/>
      <c r="AA78" s="449"/>
      <c r="AB78" s="450"/>
      <c r="AC78" s="448"/>
      <c r="AD78" s="449"/>
      <c r="AE78" s="456"/>
    </row>
    <row r="79" spans="1:31" ht="12.75" hidden="1" customHeight="1">
      <c r="A79" s="606"/>
      <c r="B79" s="607"/>
      <c r="C79" s="607"/>
      <c r="D79" s="615"/>
      <c r="E79" s="582" t="s">
        <v>66</v>
      </c>
      <c r="F79" s="582"/>
      <c r="G79" s="582"/>
      <c r="H79" s="582"/>
      <c r="I79" s="582"/>
      <c r="J79" s="582"/>
      <c r="K79" s="569">
        <f>SUBTOTAL(9,K70:M78)</f>
        <v>0</v>
      </c>
      <c r="L79" s="570"/>
      <c r="M79" s="571"/>
      <c r="N79" s="660">
        <f>SUBTOTAL(9,N70:P78)</f>
        <v>0</v>
      </c>
      <c r="O79" s="661"/>
      <c r="P79" s="662"/>
      <c r="Q79" s="490" t="e">
        <f>N79/K79</f>
        <v>#DIV/0!</v>
      </c>
      <c r="R79" s="490"/>
      <c r="S79" s="490"/>
      <c r="T79" s="493"/>
      <c r="U79" s="494"/>
      <c r="V79" s="496"/>
      <c r="W79" s="493"/>
      <c r="X79" s="494"/>
      <c r="Y79" s="496"/>
      <c r="Z79" s="493"/>
      <c r="AA79" s="494"/>
      <c r="AB79" s="496"/>
      <c r="AC79" s="493"/>
      <c r="AD79" s="494"/>
      <c r="AE79" s="495"/>
    </row>
    <row r="80" spans="1:31" ht="12.75" hidden="1" customHeight="1">
      <c r="A80" s="602" t="s">
        <v>2189</v>
      </c>
      <c r="B80" s="603"/>
      <c r="C80" s="603"/>
      <c r="D80" s="613"/>
      <c r="E80" s="708" t="s">
        <v>1933</v>
      </c>
      <c r="F80" s="709"/>
      <c r="G80" s="710" t="s">
        <v>2046</v>
      </c>
      <c r="H80" s="711"/>
      <c r="I80" s="711"/>
      <c r="J80" s="712"/>
      <c r="K80" s="670">
        <f>筑紫野!E14</f>
        <v>0</v>
      </c>
      <c r="L80" s="671"/>
      <c r="M80" s="672"/>
      <c r="N80" s="573">
        <f>筑紫野!F14</f>
        <v>0</v>
      </c>
      <c r="O80" s="574"/>
      <c r="P80" s="575"/>
      <c r="Q80" s="519" t="e">
        <f>N80/K80</f>
        <v>#DIV/0!</v>
      </c>
      <c r="R80" s="519"/>
      <c r="S80" s="519"/>
      <c r="T80" s="480"/>
      <c r="U80" s="481"/>
      <c r="V80" s="498"/>
      <c r="W80" s="480"/>
      <c r="X80" s="481"/>
      <c r="Y80" s="498"/>
      <c r="Z80" s="480"/>
      <c r="AA80" s="481"/>
      <c r="AB80" s="498"/>
      <c r="AC80" s="480"/>
      <c r="AD80" s="481"/>
      <c r="AE80" s="482"/>
    </row>
    <row r="81" spans="1:31" ht="12.75" hidden="1" customHeight="1">
      <c r="A81" s="694"/>
      <c r="B81" s="605"/>
      <c r="C81" s="605"/>
      <c r="D81" s="614"/>
      <c r="E81" s="675" t="s">
        <v>1934</v>
      </c>
      <c r="F81" s="676"/>
      <c r="G81" s="677" t="s">
        <v>2047</v>
      </c>
      <c r="H81" s="678"/>
      <c r="I81" s="678"/>
      <c r="J81" s="679"/>
      <c r="K81" s="684">
        <f>筑紫野!E26</f>
        <v>0</v>
      </c>
      <c r="L81" s="685"/>
      <c r="M81" s="686"/>
      <c r="N81" s="558">
        <f>筑紫野!F26</f>
        <v>0</v>
      </c>
      <c r="O81" s="559"/>
      <c r="P81" s="560"/>
      <c r="Q81" s="443" t="e">
        <f t="shared" ref="Q81:Q84" si="16">N81/K81</f>
        <v>#DIV/0!</v>
      </c>
      <c r="R81" s="443"/>
      <c r="S81" s="443"/>
      <c r="T81" s="448"/>
      <c r="U81" s="449"/>
      <c r="V81" s="450"/>
      <c r="W81" s="448"/>
      <c r="X81" s="449"/>
      <c r="Y81" s="450"/>
      <c r="Z81" s="448"/>
      <c r="AA81" s="449"/>
      <c r="AB81" s="450"/>
      <c r="AC81" s="448"/>
      <c r="AD81" s="449"/>
      <c r="AE81" s="456"/>
    </row>
    <row r="82" spans="1:31" ht="12.75" hidden="1" customHeight="1">
      <c r="A82" s="694"/>
      <c r="B82" s="605"/>
      <c r="C82" s="605"/>
      <c r="D82" s="614"/>
      <c r="E82" s="675" t="s">
        <v>1935</v>
      </c>
      <c r="F82" s="676"/>
      <c r="G82" s="677" t="s">
        <v>2169</v>
      </c>
      <c r="H82" s="678"/>
      <c r="I82" s="678"/>
      <c r="J82" s="679"/>
      <c r="K82" s="684">
        <f>筑紫野!E30</f>
        <v>0</v>
      </c>
      <c r="L82" s="685"/>
      <c r="M82" s="686"/>
      <c r="N82" s="558">
        <f>筑紫野!F30</f>
        <v>0</v>
      </c>
      <c r="O82" s="559"/>
      <c r="P82" s="560"/>
      <c r="Q82" s="443" t="e">
        <f t="shared" si="16"/>
        <v>#DIV/0!</v>
      </c>
      <c r="R82" s="443"/>
      <c r="S82" s="443"/>
      <c r="T82" s="448"/>
      <c r="U82" s="449"/>
      <c r="V82" s="450"/>
      <c r="W82" s="448"/>
      <c r="X82" s="449"/>
      <c r="Y82" s="450"/>
      <c r="Z82" s="448"/>
      <c r="AA82" s="449"/>
      <c r="AB82" s="450"/>
      <c r="AC82" s="448"/>
      <c r="AD82" s="449"/>
      <c r="AE82" s="456"/>
    </row>
    <row r="83" spans="1:31" ht="12.75" hidden="1" customHeight="1">
      <c r="A83" s="694"/>
      <c r="B83" s="605"/>
      <c r="C83" s="605"/>
      <c r="D83" s="614"/>
      <c r="E83" s="675" t="s">
        <v>1936</v>
      </c>
      <c r="F83" s="676"/>
      <c r="G83" s="677" t="s">
        <v>2180</v>
      </c>
      <c r="H83" s="678"/>
      <c r="I83" s="678"/>
      <c r="J83" s="679"/>
      <c r="K83" s="684">
        <f>筑紫野!E36</f>
        <v>0</v>
      </c>
      <c r="L83" s="685"/>
      <c r="M83" s="686"/>
      <c r="N83" s="558">
        <f>筑紫野!F36</f>
        <v>0</v>
      </c>
      <c r="O83" s="559"/>
      <c r="P83" s="560"/>
      <c r="Q83" s="443" t="e">
        <f t="shared" si="16"/>
        <v>#DIV/0!</v>
      </c>
      <c r="R83" s="443"/>
      <c r="S83" s="443"/>
      <c r="T83" s="448"/>
      <c r="U83" s="449"/>
      <c r="V83" s="450"/>
      <c r="W83" s="448"/>
      <c r="X83" s="449"/>
      <c r="Y83" s="450"/>
      <c r="Z83" s="448"/>
      <c r="AA83" s="449"/>
      <c r="AB83" s="450"/>
      <c r="AC83" s="448"/>
      <c r="AD83" s="449"/>
      <c r="AE83" s="456"/>
    </row>
    <row r="84" spans="1:31" ht="12.75" hidden="1" customHeight="1">
      <c r="A84" s="694"/>
      <c r="B84" s="605"/>
      <c r="C84" s="605"/>
      <c r="D84" s="614"/>
      <c r="E84" s="675" t="s">
        <v>1937</v>
      </c>
      <c r="F84" s="676"/>
      <c r="G84" s="677" t="s">
        <v>2050</v>
      </c>
      <c r="H84" s="678"/>
      <c r="I84" s="678"/>
      <c r="J84" s="679"/>
      <c r="K84" s="684">
        <f>筑紫野!E42</f>
        <v>0</v>
      </c>
      <c r="L84" s="685"/>
      <c r="M84" s="686"/>
      <c r="N84" s="558">
        <f>筑紫野!F42</f>
        <v>0</v>
      </c>
      <c r="O84" s="559"/>
      <c r="P84" s="560"/>
      <c r="Q84" s="443" t="e">
        <f t="shared" si="16"/>
        <v>#DIV/0!</v>
      </c>
      <c r="R84" s="443"/>
      <c r="S84" s="443"/>
      <c r="T84" s="448"/>
      <c r="U84" s="449"/>
      <c r="V84" s="450"/>
      <c r="W84" s="448"/>
      <c r="X84" s="449"/>
      <c r="Y84" s="450"/>
      <c r="Z84" s="448"/>
      <c r="AA84" s="449"/>
      <c r="AB84" s="450"/>
      <c r="AC84" s="448"/>
      <c r="AD84" s="449"/>
      <c r="AE84" s="456"/>
    </row>
    <row r="85" spans="1:31" ht="12.75" hidden="1" customHeight="1">
      <c r="A85" s="694"/>
      <c r="B85" s="605"/>
      <c r="C85" s="605"/>
      <c r="D85" s="614"/>
      <c r="E85" s="675" t="s">
        <v>1937</v>
      </c>
      <c r="F85" s="676"/>
      <c r="G85" s="677" t="s">
        <v>2049</v>
      </c>
      <c r="H85" s="678"/>
      <c r="I85" s="678"/>
      <c r="J85" s="679"/>
      <c r="K85" s="684">
        <f>筑紫野!S12</f>
        <v>0</v>
      </c>
      <c r="L85" s="685"/>
      <c r="M85" s="686"/>
      <c r="N85" s="558">
        <f>筑紫野!T12</f>
        <v>0</v>
      </c>
      <c r="O85" s="559"/>
      <c r="P85" s="560"/>
      <c r="Q85" s="443" t="e">
        <f t="shared" ref="Q85" si="17">N85/K85</f>
        <v>#DIV/0!</v>
      </c>
      <c r="R85" s="443"/>
      <c r="S85" s="443"/>
      <c r="T85" s="448"/>
      <c r="U85" s="449"/>
      <c r="V85" s="450"/>
      <c r="W85" s="448"/>
      <c r="X85" s="449"/>
      <c r="Y85" s="450"/>
      <c r="Z85" s="448"/>
      <c r="AA85" s="449"/>
      <c r="AB85" s="450"/>
      <c r="AC85" s="448"/>
      <c r="AD85" s="449"/>
      <c r="AE85" s="456"/>
    </row>
    <row r="86" spans="1:31" ht="12.75" hidden="1" customHeight="1">
      <c r="A86" s="606"/>
      <c r="B86" s="607"/>
      <c r="C86" s="607"/>
      <c r="D86" s="615"/>
      <c r="E86" s="582" t="s">
        <v>66</v>
      </c>
      <c r="F86" s="582"/>
      <c r="G86" s="582"/>
      <c r="H86" s="582"/>
      <c r="I86" s="582"/>
      <c r="J86" s="582"/>
      <c r="K86" s="569">
        <f>SUBTOTAL(9,K80:M85)</f>
        <v>0</v>
      </c>
      <c r="L86" s="570"/>
      <c r="M86" s="571"/>
      <c r="N86" s="660">
        <f>SUBTOTAL(9,N80:P85)</f>
        <v>0</v>
      </c>
      <c r="O86" s="661"/>
      <c r="P86" s="662"/>
      <c r="Q86" s="490" t="e">
        <f>N86/K86</f>
        <v>#DIV/0!</v>
      </c>
      <c r="R86" s="490"/>
      <c r="S86" s="490"/>
      <c r="T86" s="493"/>
      <c r="U86" s="494"/>
      <c r="V86" s="496"/>
      <c r="W86" s="493"/>
      <c r="X86" s="494"/>
      <c r="Y86" s="496"/>
      <c r="Z86" s="493"/>
      <c r="AA86" s="494"/>
      <c r="AB86" s="496"/>
      <c r="AC86" s="493"/>
      <c r="AD86" s="494"/>
      <c r="AE86" s="495"/>
    </row>
    <row r="87" spans="1:31" ht="12.75" hidden="1" customHeight="1">
      <c r="A87" s="602" t="s">
        <v>2190</v>
      </c>
      <c r="B87" s="603"/>
      <c r="C87" s="603"/>
      <c r="D87" s="613"/>
      <c r="E87" s="708" t="s">
        <v>1938</v>
      </c>
      <c r="F87" s="709"/>
      <c r="G87" s="710" t="s">
        <v>2051</v>
      </c>
      <c r="H87" s="711"/>
      <c r="I87" s="711"/>
      <c r="J87" s="712"/>
      <c r="K87" s="670">
        <f>那珂川・太宰府!E16</f>
        <v>0</v>
      </c>
      <c r="L87" s="671"/>
      <c r="M87" s="672"/>
      <c r="N87" s="573">
        <f>那珂川・太宰府!F16</f>
        <v>0</v>
      </c>
      <c r="O87" s="574"/>
      <c r="P87" s="575"/>
      <c r="Q87" s="519" t="e">
        <f>N87/K87</f>
        <v>#DIV/0!</v>
      </c>
      <c r="R87" s="519"/>
      <c r="S87" s="519"/>
      <c r="T87" s="480"/>
      <c r="U87" s="481"/>
      <c r="V87" s="498"/>
      <c r="W87" s="480"/>
      <c r="X87" s="481"/>
      <c r="Y87" s="498"/>
      <c r="Z87" s="480"/>
      <c r="AA87" s="481"/>
      <c r="AB87" s="498"/>
      <c r="AC87" s="480"/>
      <c r="AD87" s="481"/>
      <c r="AE87" s="482"/>
    </row>
    <row r="88" spans="1:31" ht="12.75" hidden="1" customHeight="1">
      <c r="A88" s="694"/>
      <c r="B88" s="605"/>
      <c r="C88" s="605"/>
      <c r="D88" s="614"/>
      <c r="E88" s="675" t="s">
        <v>1939</v>
      </c>
      <c r="F88" s="676"/>
      <c r="G88" s="677" t="s">
        <v>2052</v>
      </c>
      <c r="H88" s="678"/>
      <c r="I88" s="678"/>
      <c r="J88" s="679"/>
      <c r="K88" s="684">
        <f>那珂川・太宰府!E22</f>
        <v>0</v>
      </c>
      <c r="L88" s="685"/>
      <c r="M88" s="686"/>
      <c r="N88" s="558">
        <f>那珂川・太宰府!F22</f>
        <v>0</v>
      </c>
      <c r="O88" s="559"/>
      <c r="P88" s="560"/>
      <c r="Q88" s="443" t="e">
        <f t="shared" ref="Q88" si="18">N88/K88</f>
        <v>#DIV/0!</v>
      </c>
      <c r="R88" s="443"/>
      <c r="S88" s="443"/>
      <c r="T88" s="448"/>
      <c r="U88" s="449"/>
      <c r="V88" s="450"/>
      <c r="W88" s="448"/>
      <c r="X88" s="449"/>
      <c r="Y88" s="450"/>
      <c r="Z88" s="448"/>
      <c r="AA88" s="449"/>
      <c r="AB88" s="450"/>
      <c r="AC88" s="448"/>
      <c r="AD88" s="449"/>
      <c r="AE88" s="456"/>
    </row>
    <row r="89" spans="1:31" ht="12.75" hidden="1" customHeight="1">
      <c r="A89" s="694"/>
      <c r="B89" s="605"/>
      <c r="C89" s="605"/>
      <c r="D89" s="614"/>
      <c r="E89" s="675" t="s">
        <v>1956</v>
      </c>
      <c r="F89" s="676"/>
      <c r="G89" s="732" t="s">
        <v>2053</v>
      </c>
      <c r="H89" s="733"/>
      <c r="I89" s="733"/>
      <c r="J89" s="734"/>
      <c r="K89" s="684">
        <f>那珂川・太宰府!E29</f>
        <v>0</v>
      </c>
      <c r="L89" s="685"/>
      <c r="M89" s="686"/>
      <c r="N89" s="558">
        <f>那珂川・太宰府!F29</f>
        <v>0</v>
      </c>
      <c r="O89" s="559"/>
      <c r="P89" s="560"/>
      <c r="Q89" s="443" t="e">
        <f t="shared" ref="Q89" si="19">N89/K89</f>
        <v>#DIV/0!</v>
      </c>
      <c r="R89" s="443"/>
      <c r="S89" s="443"/>
      <c r="T89" s="729"/>
      <c r="U89" s="730"/>
      <c r="V89" s="731"/>
      <c r="W89" s="729"/>
      <c r="X89" s="730"/>
      <c r="Y89" s="731"/>
      <c r="Z89" s="729"/>
      <c r="AA89" s="730"/>
      <c r="AB89" s="731"/>
      <c r="AC89" s="729"/>
      <c r="AD89" s="730"/>
      <c r="AE89" s="735"/>
    </row>
    <row r="90" spans="1:31" ht="12.75" hidden="1" customHeight="1">
      <c r="A90" s="606"/>
      <c r="B90" s="607"/>
      <c r="C90" s="607"/>
      <c r="D90" s="615"/>
      <c r="E90" s="582" t="s">
        <v>66</v>
      </c>
      <c r="F90" s="582"/>
      <c r="G90" s="582"/>
      <c r="H90" s="582"/>
      <c r="I90" s="582"/>
      <c r="J90" s="582"/>
      <c r="K90" s="569">
        <f>SUBTOTAL(9,K87:M89)</f>
        <v>0</v>
      </c>
      <c r="L90" s="570"/>
      <c r="M90" s="571"/>
      <c r="N90" s="660">
        <f>SUBTOTAL(9,N87:P89)</f>
        <v>0</v>
      </c>
      <c r="O90" s="661"/>
      <c r="P90" s="662"/>
      <c r="Q90" s="490" t="e">
        <f>N90/K90</f>
        <v>#DIV/0!</v>
      </c>
      <c r="R90" s="490"/>
      <c r="S90" s="490"/>
      <c r="T90" s="493"/>
      <c r="U90" s="494"/>
      <c r="V90" s="496"/>
      <c r="W90" s="493"/>
      <c r="X90" s="494"/>
      <c r="Y90" s="496"/>
      <c r="Z90" s="493"/>
      <c r="AA90" s="494"/>
      <c r="AB90" s="496"/>
      <c r="AC90" s="493"/>
      <c r="AD90" s="494"/>
      <c r="AE90" s="495"/>
    </row>
    <row r="91" spans="1:31" ht="12.75" hidden="1" customHeight="1">
      <c r="A91" s="602" t="s">
        <v>2191</v>
      </c>
      <c r="B91" s="603"/>
      <c r="C91" s="603"/>
      <c r="D91" s="613"/>
      <c r="E91" s="708" t="s">
        <v>1940</v>
      </c>
      <c r="F91" s="709"/>
      <c r="G91" s="710" t="s">
        <v>2054</v>
      </c>
      <c r="H91" s="711"/>
      <c r="I91" s="711"/>
      <c r="J91" s="712"/>
      <c r="K91" s="670">
        <f>那珂川・太宰府!S9</f>
        <v>0</v>
      </c>
      <c r="L91" s="671"/>
      <c r="M91" s="672"/>
      <c r="N91" s="573">
        <f>那珂川・太宰府!T9</f>
        <v>0</v>
      </c>
      <c r="O91" s="574"/>
      <c r="P91" s="575"/>
      <c r="Q91" s="519" t="e">
        <f>N91/K91</f>
        <v>#DIV/0!</v>
      </c>
      <c r="R91" s="519"/>
      <c r="S91" s="519"/>
      <c r="T91" s="480"/>
      <c r="U91" s="481"/>
      <c r="V91" s="498"/>
      <c r="W91" s="480"/>
      <c r="X91" s="481"/>
      <c r="Y91" s="498"/>
      <c r="Z91" s="480"/>
      <c r="AA91" s="481"/>
      <c r="AB91" s="498"/>
      <c r="AC91" s="480"/>
      <c r="AD91" s="481"/>
      <c r="AE91" s="482"/>
    </row>
    <row r="92" spans="1:31" ht="12.75" hidden="1" customHeight="1">
      <c r="A92" s="694"/>
      <c r="B92" s="605"/>
      <c r="C92" s="605"/>
      <c r="D92" s="614"/>
      <c r="E92" s="675" t="s">
        <v>1941</v>
      </c>
      <c r="F92" s="676"/>
      <c r="G92" s="677" t="s">
        <v>2055</v>
      </c>
      <c r="H92" s="678"/>
      <c r="I92" s="678"/>
      <c r="J92" s="679"/>
      <c r="K92" s="684">
        <f>那珂川・太宰府!S16</f>
        <v>0</v>
      </c>
      <c r="L92" s="685"/>
      <c r="M92" s="686"/>
      <c r="N92" s="558">
        <f>那珂川・太宰府!T16</f>
        <v>0</v>
      </c>
      <c r="O92" s="559"/>
      <c r="P92" s="560"/>
      <c r="Q92" s="443" t="e">
        <f t="shared" ref="Q92" si="20">N92/K92</f>
        <v>#DIV/0!</v>
      </c>
      <c r="R92" s="443"/>
      <c r="S92" s="443"/>
      <c r="T92" s="448"/>
      <c r="U92" s="449"/>
      <c r="V92" s="450"/>
      <c r="W92" s="448"/>
      <c r="X92" s="449"/>
      <c r="Y92" s="450"/>
      <c r="Z92" s="448"/>
      <c r="AA92" s="449"/>
      <c r="AB92" s="450"/>
      <c r="AC92" s="448"/>
      <c r="AD92" s="449"/>
      <c r="AE92" s="456"/>
    </row>
    <row r="93" spans="1:31" ht="12.75" hidden="1" customHeight="1">
      <c r="A93" s="694"/>
      <c r="B93" s="605"/>
      <c r="C93" s="605"/>
      <c r="D93" s="614"/>
      <c r="E93" s="675" t="s">
        <v>1941</v>
      </c>
      <c r="F93" s="676"/>
      <c r="G93" s="677" t="s">
        <v>2056</v>
      </c>
      <c r="H93" s="678"/>
      <c r="I93" s="678"/>
      <c r="J93" s="679"/>
      <c r="K93" s="684">
        <f>那珂川・太宰府!S20</f>
        <v>0</v>
      </c>
      <c r="L93" s="685"/>
      <c r="M93" s="686"/>
      <c r="N93" s="558">
        <f>那珂川・太宰府!T20</f>
        <v>0</v>
      </c>
      <c r="O93" s="559"/>
      <c r="P93" s="560"/>
      <c r="Q93" s="443" t="e">
        <f t="shared" ref="Q93" si="21">N93/K93</f>
        <v>#DIV/0!</v>
      </c>
      <c r="R93" s="443"/>
      <c r="S93" s="443"/>
      <c r="T93" s="448"/>
      <c r="U93" s="449"/>
      <c r="V93" s="450"/>
      <c r="W93" s="448"/>
      <c r="X93" s="449"/>
      <c r="Y93" s="450"/>
      <c r="Z93" s="448"/>
      <c r="AA93" s="449"/>
      <c r="AB93" s="450"/>
      <c r="AC93" s="448"/>
      <c r="AD93" s="449"/>
      <c r="AE93" s="456"/>
    </row>
    <row r="94" spans="1:31" ht="12.75" hidden="1" customHeight="1">
      <c r="A94" s="606"/>
      <c r="B94" s="607"/>
      <c r="C94" s="607"/>
      <c r="D94" s="615"/>
      <c r="E94" s="582" t="s">
        <v>66</v>
      </c>
      <c r="F94" s="582"/>
      <c r="G94" s="582"/>
      <c r="H94" s="582"/>
      <c r="I94" s="582"/>
      <c r="J94" s="582"/>
      <c r="K94" s="569">
        <f>SUBTOTAL(9,K91:M93)</f>
        <v>0</v>
      </c>
      <c r="L94" s="570"/>
      <c r="M94" s="571"/>
      <c r="N94" s="660">
        <f>SUBTOTAL(9,N91:P93)</f>
        <v>0</v>
      </c>
      <c r="O94" s="661"/>
      <c r="P94" s="662"/>
      <c r="Q94" s="490" t="e">
        <f>N94/K94</f>
        <v>#DIV/0!</v>
      </c>
      <c r="R94" s="490"/>
      <c r="S94" s="490"/>
      <c r="T94" s="493"/>
      <c r="U94" s="494"/>
      <c r="V94" s="496"/>
      <c r="W94" s="493"/>
      <c r="X94" s="494"/>
      <c r="Y94" s="496"/>
      <c r="Z94" s="493"/>
      <c r="AA94" s="494"/>
      <c r="AB94" s="496"/>
      <c r="AC94" s="493"/>
      <c r="AD94" s="494"/>
      <c r="AE94" s="495"/>
    </row>
    <row r="95" spans="1:31" ht="12.75" customHeight="1"/>
    <row r="96" spans="1:31" ht="12.75" customHeight="1"/>
    <row r="97" spans="1:39" ht="12.75" customHeight="1">
      <c r="A97" s="736" t="s">
        <v>0</v>
      </c>
      <c r="B97" s="689"/>
      <c r="C97" s="689"/>
      <c r="D97" s="689"/>
      <c r="E97" s="689"/>
      <c r="F97" s="689"/>
      <c r="G97" s="689"/>
      <c r="H97" s="689"/>
      <c r="I97" s="689"/>
      <c r="J97" s="737"/>
      <c r="K97" s="716">
        <f>SUM(K15,K21,K27,K30,K50,K56,K69,K79,K86,K90,K94)</f>
        <v>168330</v>
      </c>
      <c r="L97" s="716"/>
      <c r="M97" s="717"/>
      <c r="N97" s="716">
        <f>SUM(,N15,N21,N27,N30,N50,N56,N69,N79,N86,N90,N94)</f>
        <v>0</v>
      </c>
      <c r="O97" s="716"/>
      <c r="P97" s="717"/>
      <c r="Q97" s="490">
        <f>N97/K97</f>
        <v>0</v>
      </c>
      <c r="R97" s="490"/>
      <c r="S97" s="490"/>
      <c r="T97" s="619"/>
      <c r="U97" s="620"/>
      <c r="V97" s="622"/>
      <c r="W97" s="619"/>
      <c r="X97" s="620"/>
      <c r="Y97" s="622"/>
      <c r="Z97" s="619"/>
      <c r="AA97" s="620"/>
      <c r="AB97" s="622"/>
      <c r="AC97" s="619"/>
      <c r="AD97" s="620"/>
      <c r="AE97" s="621"/>
    </row>
    <row r="98" spans="1:39" ht="12.75" customHeight="1"/>
    <row r="99" spans="1:39" ht="12.75" customHeight="1"/>
    <row r="100" spans="1:39" ht="12.75" customHeight="1">
      <c r="A100" s="748" t="s">
        <v>1</v>
      </c>
      <c r="B100" s="749"/>
      <c r="C100" s="749"/>
      <c r="D100" s="749"/>
      <c r="E100" s="749"/>
      <c r="F100" s="754" t="s">
        <v>1503</v>
      </c>
      <c r="G100" s="754"/>
      <c r="H100" s="754"/>
      <c r="I100" s="754"/>
      <c r="J100" s="754"/>
      <c r="K100" s="754"/>
      <c r="L100" s="741" t="s">
        <v>2</v>
      </c>
      <c r="M100" s="742"/>
      <c r="N100" s="632" t="s">
        <v>63</v>
      </c>
      <c r="O100" s="633"/>
      <c r="P100" s="637"/>
      <c r="Q100" s="632" t="s">
        <v>3</v>
      </c>
      <c r="R100" s="633"/>
      <c r="S100" s="633"/>
      <c r="T100" s="633"/>
      <c r="U100" s="637"/>
      <c r="V100" s="632" t="s">
        <v>1807</v>
      </c>
      <c r="W100" s="633"/>
      <c r="X100" s="633"/>
      <c r="Y100" s="633"/>
      <c r="Z100" s="633"/>
      <c r="AA100" s="638" t="s">
        <v>1505</v>
      </c>
      <c r="AB100" s="633"/>
      <c r="AC100" s="633"/>
      <c r="AD100" s="633"/>
      <c r="AE100" s="639"/>
    </row>
    <row r="101" spans="1:39" ht="12.75" customHeight="1">
      <c r="A101" s="750"/>
      <c r="B101" s="751"/>
      <c r="C101" s="751"/>
      <c r="D101" s="751"/>
      <c r="E101" s="751"/>
      <c r="F101" s="755" t="s">
        <v>1504</v>
      </c>
      <c r="G101" s="755"/>
      <c r="H101" s="755"/>
      <c r="I101" s="755"/>
      <c r="J101" s="755"/>
      <c r="K101" s="755"/>
      <c r="L101" s="743"/>
      <c r="M101" s="744"/>
      <c r="N101" s="634">
        <f>SUM(N15,N21,N27,N30)</f>
        <v>0</v>
      </c>
      <c r="O101" s="635"/>
      <c r="P101" s="636"/>
      <c r="Q101" s="631">
        <f>ROUNDDOWN(L101*N101,0)</f>
        <v>0</v>
      </c>
      <c r="R101" s="630"/>
      <c r="S101" s="630"/>
      <c r="T101" s="630"/>
      <c r="U101" s="53" t="s">
        <v>4</v>
      </c>
      <c r="V101" s="631">
        <f>ROUNDDOWN(Q101* 0.1,0)</f>
        <v>0</v>
      </c>
      <c r="W101" s="630"/>
      <c r="X101" s="630"/>
      <c r="Y101" s="630"/>
      <c r="Z101" s="54" t="s">
        <v>4</v>
      </c>
      <c r="AA101" s="629">
        <f>Q101+V101</f>
        <v>0</v>
      </c>
      <c r="AB101" s="630"/>
      <c r="AC101" s="630"/>
      <c r="AD101" s="630"/>
      <c r="AE101" s="55" t="s">
        <v>4</v>
      </c>
    </row>
    <row r="102" spans="1:39" ht="12.75" customHeight="1">
      <c r="A102" s="750"/>
      <c r="B102" s="751"/>
      <c r="C102" s="751"/>
      <c r="D102" s="751"/>
      <c r="E102" s="751"/>
      <c r="F102" s="756" t="s">
        <v>2199</v>
      </c>
      <c r="G102" s="756"/>
      <c r="H102" s="756"/>
      <c r="I102" s="756"/>
      <c r="J102" s="756"/>
      <c r="K102" s="756"/>
      <c r="L102" s="617"/>
      <c r="M102" s="618"/>
      <c r="N102" s="738">
        <f>SUM(N56,N50)</f>
        <v>0</v>
      </c>
      <c r="O102" s="739"/>
      <c r="P102" s="740"/>
      <c r="Q102" s="658">
        <f>ROUNDDOWN(L102*N102,0)</f>
        <v>0</v>
      </c>
      <c r="R102" s="643"/>
      <c r="S102" s="643"/>
      <c r="T102" s="643"/>
      <c r="U102" s="56" t="s">
        <v>4</v>
      </c>
      <c r="V102" s="658">
        <f>ROUNDDOWN(Q102* 0.1,0)</f>
        <v>0</v>
      </c>
      <c r="W102" s="643"/>
      <c r="X102" s="643"/>
      <c r="Y102" s="643"/>
      <c r="Z102" s="50" t="s">
        <v>4</v>
      </c>
      <c r="AA102" s="642">
        <f>Q102+V102</f>
        <v>0</v>
      </c>
      <c r="AB102" s="643"/>
      <c r="AC102" s="643"/>
      <c r="AD102" s="643"/>
      <c r="AE102" s="57" t="s">
        <v>4</v>
      </c>
    </row>
    <row r="103" spans="1:39" ht="12.75" hidden="1" customHeight="1">
      <c r="A103" s="750"/>
      <c r="B103" s="751"/>
      <c r="C103" s="751"/>
      <c r="D103" s="751"/>
      <c r="E103" s="751"/>
      <c r="F103" s="757" t="s">
        <v>1758</v>
      </c>
      <c r="G103" s="757"/>
      <c r="H103" s="757"/>
      <c r="I103" s="757"/>
      <c r="J103" s="757"/>
      <c r="K103" s="757"/>
      <c r="L103" s="647"/>
      <c r="M103" s="648"/>
      <c r="N103" s="649">
        <f>SUM(N79,N86,N69,N94,N90)</f>
        <v>0</v>
      </c>
      <c r="O103" s="650"/>
      <c r="P103" s="651"/>
      <c r="Q103" s="652">
        <f>ROUNDDOWN(L103*N103,0)</f>
        <v>0</v>
      </c>
      <c r="R103" s="653"/>
      <c r="S103" s="653"/>
      <c r="T103" s="653"/>
      <c r="U103" s="58" t="s">
        <v>4</v>
      </c>
      <c r="V103" s="652">
        <f>ROUNDDOWN(Q103* 0.1,0)</f>
        <v>0</v>
      </c>
      <c r="W103" s="653"/>
      <c r="X103" s="653"/>
      <c r="Y103" s="653"/>
      <c r="Z103" s="59" t="s">
        <v>4</v>
      </c>
      <c r="AA103" s="654">
        <f>Q103+V103</f>
        <v>0</v>
      </c>
      <c r="AB103" s="653"/>
      <c r="AC103" s="653"/>
      <c r="AD103" s="653"/>
      <c r="AE103" s="60" t="s">
        <v>4</v>
      </c>
    </row>
    <row r="104" spans="1:39" ht="12.75" customHeight="1">
      <c r="A104" s="752"/>
      <c r="B104" s="753"/>
      <c r="C104" s="753"/>
      <c r="D104" s="753"/>
      <c r="E104" s="753"/>
      <c r="F104" s="758" t="s">
        <v>66</v>
      </c>
      <c r="G104" s="758"/>
      <c r="H104" s="758"/>
      <c r="I104" s="758"/>
      <c r="J104" s="758"/>
      <c r="K104" s="758"/>
      <c r="L104" s="644"/>
      <c r="M104" s="645"/>
      <c r="N104" s="745">
        <f>SUM(N101:P103)</f>
        <v>0</v>
      </c>
      <c r="O104" s="746"/>
      <c r="P104" s="747"/>
      <c r="Q104" s="646">
        <f>SUM(Q101:T102)</f>
        <v>0</v>
      </c>
      <c r="R104" s="641"/>
      <c r="S104" s="641"/>
      <c r="T104" s="641"/>
      <c r="U104" s="61" t="s">
        <v>4</v>
      </c>
      <c r="V104" s="646">
        <f>SUM(V101:Y102)</f>
        <v>0</v>
      </c>
      <c r="W104" s="641"/>
      <c r="X104" s="641"/>
      <c r="Y104" s="641"/>
      <c r="Z104" s="62" t="s">
        <v>4</v>
      </c>
      <c r="AA104" s="640">
        <f>SUM(AA101:AD102)</f>
        <v>0</v>
      </c>
      <c r="AB104" s="641"/>
      <c r="AC104" s="641"/>
      <c r="AD104" s="641"/>
      <c r="AE104" s="63" t="s">
        <v>4</v>
      </c>
    </row>
    <row r="105" spans="1:39" ht="12.75" customHeight="1"/>
    <row r="106" spans="1:39" ht="12.75" customHeight="1">
      <c r="A106" s="47" t="s">
        <v>2205</v>
      </c>
      <c r="E106" s="47"/>
      <c r="F106" s="47"/>
    </row>
    <row r="107" spans="1:39" ht="12.75" customHeight="1">
      <c r="A107" s="47" t="s">
        <v>2201</v>
      </c>
      <c r="B107" s="64"/>
      <c r="C107" s="64"/>
      <c r="D107" s="64"/>
      <c r="F107" s="64"/>
      <c r="G107" s="64"/>
      <c r="H107" s="101" t="s">
        <v>2203</v>
      </c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</row>
    <row r="108" spans="1:39" ht="12.75" customHeight="1">
      <c r="A108" s="47" t="s">
        <v>2202</v>
      </c>
      <c r="E108" s="47"/>
      <c r="F108" s="47"/>
      <c r="H108" s="101" t="s">
        <v>2204</v>
      </c>
    </row>
    <row r="109" spans="1:39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L109" s="51"/>
      <c r="AM109" s="51"/>
    </row>
    <row r="110" spans="1:39" ht="12.75" customHeight="1">
      <c r="A110" s="628" t="s">
        <v>5</v>
      </c>
      <c r="B110" s="628"/>
      <c r="C110" s="628"/>
      <c r="D110" s="628"/>
      <c r="E110" s="628"/>
      <c r="F110" s="628"/>
      <c r="G110" s="628"/>
      <c r="H110" s="628"/>
      <c r="I110" s="628"/>
      <c r="J110" s="628"/>
      <c r="K110" s="628"/>
      <c r="L110" s="628"/>
      <c r="M110" s="628"/>
      <c r="N110" s="628"/>
      <c r="O110" s="628"/>
      <c r="P110" s="628"/>
      <c r="Q110" s="628"/>
      <c r="R110" s="628"/>
      <c r="S110" s="628"/>
      <c r="T110" s="628"/>
      <c r="U110" s="628"/>
      <c r="V110" s="628"/>
      <c r="W110" s="628"/>
      <c r="X110" s="628"/>
      <c r="Y110" s="628"/>
      <c r="Z110" s="628"/>
      <c r="AA110" s="628"/>
      <c r="AB110" s="628"/>
      <c r="AC110" s="628"/>
      <c r="AD110" s="628"/>
      <c r="AE110" s="628"/>
    </row>
    <row r="111" spans="1:39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</row>
    <row r="112" spans="1:39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</row>
    <row r="113" spans="1:31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</row>
    <row r="114" spans="1:31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</row>
    <row r="115" spans="1:31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</row>
    <row r="116" spans="1:31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</row>
    <row r="117" spans="1:31" ht="12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</row>
    <row r="118" spans="1:31" ht="12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</row>
    <row r="119" spans="1:31" ht="12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</row>
    <row r="120" spans="1:31" ht="12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</row>
    <row r="121" spans="1:31" ht="12.75" customHeight="1"/>
    <row r="122" spans="1:31" ht="12.75" customHeight="1"/>
    <row r="123" spans="1:31" ht="12.75" customHeight="1"/>
    <row r="124" spans="1:31" ht="12.75" customHeight="1"/>
    <row r="125" spans="1:31" ht="12.75" customHeight="1"/>
    <row r="126" spans="1:31" ht="12.75" customHeight="1"/>
    <row r="127" spans="1:31" ht="12.75" customHeight="1"/>
    <row r="128" spans="1:31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  <row r="453" spans="1:31" ht="14.25">
      <c r="A453" s="66"/>
      <c r="B453" s="66"/>
      <c r="C453" s="66"/>
      <c r="D453" s="66"/>
      <c r="E453" s="67"/>
      <c r="F453" s="67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</row>
    <row r="454" spans="1:31" ht="14.25">
      <c r="A454" s="66"/>
      <c r="B454" s="66"/>
      <c r="C454" s="66"/>
      <c r="D454" s="66"/>
      <c r="E454" s="67"/>
      <c r="F454" s="67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</row>
    <row r="455" spans="1:31" ht="14.25">
      <c r="A455" s="66"/>
      <c r="B455" s="66"/>
      <c r="C455" s="66"/>
      <c r="D455" s="66"/>
      <c r="E455" s="67"/>
      <c r="F455" s="67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</row>
    <row r="456" spans="1:31" ht="14.25">
      <c r="A456" s="66"/>
      <c r="B456" s="66"/>
      <c r="C456" s="66"/>
      <c r="D456" s="66"/>
      <c r="E456" s="67"/>
      <c r="F456" s="67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</row>
    <row r="457" spans="1:31" ht="14.25">
      <c r="A457" s="66"/>
      <c r="B457" s="66"/>
      <c r="C457" s="66"/>
      <c r="D457" s="66"/>
      <c r="E457" s="67"/>
      <c r="F457" s="67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</row>
    <row r="458" spans="1:31" ht="14.25">
      <c r="A458" s="66"/>
      <c r="B458" s="66"/>
      <c r="C458" s="66"/>
      <c r="D458" s="66"/>
      <c r="E458" s="67"/>
      <c r="F458" s="67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</row>
    <row r="459" spans="1:31" ht="14.25">
      <c r="A459" s="66"/>
      <c r="B459" s="66"/>
      <c r="C459" s="66"/>
      <c r="D459" s="66"/>
      <c r="E459" s="67"/>
      <c r="F459" s="67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</row>
    <row r="460" spans="1:31" ht="14.25">
      <c r="A460" s="66"/>
      <c r="B460" s="66"/>
      <c r="C460" s="66"/>
      <c r="D460" s="66"/>
      <c r="E460" s="67"/>
      <c r="F460" s="67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</row>
    <row r="461" spans="1:31" ht="14.25">
      <c r="A461" s="66"/>
      <c r="B461" s="66"/>
      <c r="C461" s="66"/>
      <c r="D461" s="66"/>
      <c r="E461" s="67"/>
      <c r="F461" s="67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</row>
    <row r="462" spans="1:31" ht="14.25">
      <c r="A462" s="66"/>
      <c r="B462" s="66"/>
      <c r="C462" s="66"/>
      <c r="D462" s="66"/>
      <c r="E462" s="67"/>
      <c r="F462" s="67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</row>
    <row r="463" spans="1:31" ht="14.25">
      <c r="A463" s="66"/>
      <c r="B463" s="66"/>
      <c r="C463" s="66"/>
      <c r="D463" s="66"/>
      <c r="E463" s="67"/>
      <c r="F463" s="67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</row>
    <row r="464" spans="1:31" ht="14.25">
      <c r="A464" s="66"/>
      <c r="B464" s="66"/>
      <c r="C464" s="66"/>
      <c r="D464" s="66"/>
      <c r="E464" s="67"/>
      <c r="F464" s="67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</row>
    <row r="465" spans="1:31" ht="14.25">
      <c r="A465" s="66"/>
      <c r="B465" s="66"/>
      <c r="C465" s="66"/>
      <c r="D465" s="66"/>
      <c r="E465" s="67"/>
      <c r="F465" s="67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</row>
    <row r="466" spans="1:31" ht="14.25">
      <c r="A466" s="66"/>
      <c r="B466" s="66"/>
      <c r="C466" s="66"/>
      <c r="D466" s="66"/>
      <c r="E466" s="67"/>
      <c r="F466" s="67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</row>
    <row r="467" spans="1:31" ht="14.25">
      <c r="A467" s="66"/>
      <c r="B467" s="66"/>
      <c r="C467" s="66"/>
      <c r="D467" s="66"/>
      <c r="E467" s="67"/>
      <c r="F467" s="67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</row>
    <row r="468" spans="1:31" ht="14.25">
      <c r="A468" s="66"/>
      <c r="B468" s="66"/>
      <c r="C468" s="66"/>
      <c r="D468" s="66"/>
      <c r="E468" s="67"/>
      <c r="F468" s="67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spans="1:31" ht="14.25">
      <c r="A469" s="66"/>
      <c r="B469" s="66"/>
      <c r="C469" s="66"/>
      <c r="D469" s="66"/>
      <c r="E469" s="67"/>
      <c r="F469" s="67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spans="1:31" ht="14.25">
      <c r="A470" s="66"/>
      <c r="B470" s="66"/>
      <c r="C470" s="66"/>
      <c r="D470" s="66"/>
      <c r="E470" s="67"/>
      <c r="F470" s="67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spans="1:31" ht="14.25">
      <c r="A471" s="66"/>
      <c r="B471" s="66"/>
      <c r="C471" s="66"/>
      <c r="D471" s="66"/>
      <c r="E471" s="67"/>
      <c r="F471" s="67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spans="1:31" ht="14.25">
      <c r="A472" s="66"/>
      <c r="B472" s="66"/>
      <c r="C472" s="66"/>
      <c r="D472" s="66"/>
      <c r="E472" s="67"/>
      <c r="F472" s="67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spans="1:31" ht="14.25">
      <c r="A473" s="66"/>
      <c r="B473" s="66"/>
      <c r="C473" s="66"/>
      <c r="D473" s="66"/>
      <c r="E473" s="67"/>
      <c r="F473" s="67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spans="1:31" ht="14.25">
      <c r="A474" s="66"/>
      <c r="B474" s="66"/>
      <c r="C474" s="66"/>
      <c r="D474" s="66"/>
      <c r="E474" s="67"/>
      <c r="F474" s="67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spans="1:31" ht="14.25">
      <c r="A475" s="66"/>
      <c r="B475" s="66"/>
      <c r="C475" s="66"/>
      <c r="D475" s="66"/>
      <c r="E475" s="67"/>
      <c r="F475" s="67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spans="1:31" ht="14.25">
      <c r="A476" s="66"/>
      <c r="B476" s="66"/>
      <c r="C476" s="66"/>
      <c r="D476" s="66"/>
      <c r="E476" s="67"/>
      <c r="F476" s="67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spans="1:31" ht="14.25">
      <c r="A477" s="66"/>
      <c r="B477" s="66"/>
      <c r="C477" s="66"/>
      <c r="D477" s="66"/>
      <c r="E477" s="67"/>
      <c r="F477" s="67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spans="1:31" ht="14.25">
      <c r="A478" s="66"/>
      <c r="B478" s="66"/>
      <c r="C478" s="66"/>
      <c r="D478" s="66"/>
      <c r="E478" s="67"/>
      <c r="F478" s="67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spans="1:31" ht="14.25">
      <c r="A479" s="66"/>
      <c r="B479" s="66"/>
      <c r="C479" s="66"/>
      <c r="D479" s="66"/>
      <c r="E479" s="67"/>
      <c r="F479" s="67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spans="1:31" ht="14.25">
      <c r="A480" s="66"/>
      <c r="B480" s="66"/>
      <c r="C480" s="66"/>
      <c r="D480" s="66"/>
      <c r="E480" s="67"/>
      <c r="F480" s="67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spans="1:31" ht="14.25">
      <c r="A481" s="66"/>
      <c r="B481" s="66"/>
      <c r="C481" s="66"/>
      <c r="D481" s="66"/>
      <c r="E481" s="67"/>
      <c r="F481" s="67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spans="1:31" ht="14.25">
      <c r="A482" s="66"/>
      <c r="B482" s="66"/>
      <c r="C482" s="66"/>
      <c r="D482" s="66"/>
      <c r="E482" s="67"/>
      <c r="F482" s="67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spans="1:31" ht="14.25">
      <c r="A483" s="66"/>
      <c r="B483" s="66"/>
      <c r="C483" s="66"/>
      <c r="D483" s="66"/>
      <c r="E483" s="67"/>
      <c r="F483" s="67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spans="1:31" ht="14.25">
      <c r="A484" s="66"/>
      <c r="B484" s="66"/>
      <c r="C484" s="66"/>
      <c r="D484" s="66"/>
      <c r="E484" s="67"/>
      <c r="F484" s="67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spans="1:31" ht="14.25">
      <c r="A485" s="66"/>
      <c r="B485" s="66"/>
      <c r="C485" s="66"/>
      <c r="D485" s="66"/>
      <c r="E485" s="67"/>
      <c r="F485" s="67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spans="1:31" ht="14.25">
      <c r="A486" s="66"/>
      <c r="B486" s="66"/>
      <c r="C486" s="66"/>
      <c r="D486" s="66"/>
      <c r="E486" s="67"/>
      <c r="F486" s="67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spans="1:31" ht="14.25">
      <c r="A487" s="66"/>
      <c r="B487" s="66"/>
      <c r="C487" s="66"/>
      <c r="D487" s="66"/>
      <c r="E487" s="67"/>
      <c r="F487" s="67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spans="1:31" ht="14.25">
      <c r="A488" s="66"/>
      <c r="B488" s="66"/>
      <c r="C488" s="66"/>
      <c r="D488" s="66"/>
      <c r="E488" s="67"/>
      <c r="F488" s="67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spans="1:31" ht="14.25">
      <c r="A489" s="66"/>
      <c r="B489" s="66"/>
      <c r="C489" s="66"/>
      <c r="D489" s="66"/>
      <c r="E489" s="67"/>
      <c r="F489" s="67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spans="1:31" ht="14.25">
      <c r="A490" s="66"/>
      <c r="B490" s="66"/>
      <c r="C490" s="66"/>
      <c r="D490" s="66"/>
      <c r="E490" s="67"/>
      <c r="F490" s="67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spans="1:31" ht="14.25">
      <c r="A491" s="66"/>
      <c r="B491" s="66"/>
      <c r="C491" s="66"/>
      <c r="D491" s="66"/>
      <c r="E491" s="67"/>
      <c r="F491" s="67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spans="1:31" ht="14.25">
      <c r="A492" s="66"/>
      <c r="B492" s="66"/>
      <c r="C492" s="66"/>
      <c r="D492" s="66"/>
      <c r="E492" s="67"/>
      <c r="F492" s="67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spans="1:31" ht="14.25">
      <c r="A493" s="66"/>
      <c r="B493" s="66"/>
      <c r="C493" s="66"/>
      <c r="D493" s="66"/>
      <c r="E493" s="67"/>
      <c r="F493" s="67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spans="1:31" ht="14.25">
      <c r="A494" s="66"/>
      <c r="B494" s="66"/>
      <c r="C494" s="66"/>
      <c r="D494" s="66"/>
      <c r="E494" s="67"/>
      <c r="F494" s="67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spans="1:31" ht="14.25">
      <c r="A495" s="66"/>
      <c r="B495" s="66"/>
      <c r="C495" s="66"/>
      <c r="D495" s="66"/>
      <c r="E495" s="67"/>
      <c r="F495" s="67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spans="1:31" ht="14.25">
      <c r="A496" s="66"/>
      <c r="B496" s="66"/>
      <c r="C496" s="66"/>
      <c r="D496" s="66"/>
      <c r="E496" s="67"/>
      <c r="F496" s="67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spans="1:31" ht="14.25">
      <c r="A497" s="66"/>
      <c r="B497" s="66"/>
      <c r="C497" s="66"/>
      <c r="D497" s="66"/>
      <c r="E497" s="67"/>
      <c r="F497" s="67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spans="1:31" ht="14.25">
      <c r="A498" s="66"/>
      <c r="B498" s="66"/>
      <c r="C498" s="66"/>
      <c r="D498" s="66"/>
      <c r="E498" s="67"/>
      <c r="F498" s="67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spans="1:31" ht="14.25">
      <c r="A499" s="66"/>
      <c r="B499" s="66"/>
      <c r="C499" s="66"/>
      <c r="D499" s="66"/>
      <c r="E499" s="67"/>
      <c r="F499" s="67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spans="1:31" ht="14.25">
      <c r="A500" s="66"/>
      <c r="B500" s="66"/>
      <c r="C500" s="66"/>
      <c r="D500" s="66"/>
      <c r="E500" s="67"/>
      <c r="F500" s="67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</row>
    <row r="501" spans="1:31" ht="14.25">
      <c r="A501" s="66"/>
      <c r="B501" s="66"/>
      <c r="C501" s="66"/>
      <c r="D501" s="66"/>
      <c r="E501" s="67"/>
      <c r="F501" s="67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</row>
    <row r="502" spans="1:31" ht="14.25">
      <c r="A502" s="66"/>
      <c r="B502" s="66"/>
      <c r="C502" s="66"/>
      <c r="D502" s="66"/>
      <c r="E502" s="67"/>
      <c r="F502" s="67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</row>
    <row r="503" spans="1:31" ht="14.25">
      <c r="A503" s="66"/>
      <c r="B503" s="66"/>
      <c r="C503" s="66"/>
      <c r="D503" s="66"/>
      <c r="E503" s="67"/>
      <c r="F503" s="67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</row>
    <row r="504" spans="1:31" ht="14.25">
      <c r="A504" s="66"/>
      <c r="B504" s="66"/>
      <c r="C504" s="66"/>
      <c r="D504" s="66"/>
      <c r="E504" s="67"/>
      <c r="F504" s="67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</row>
    <row r="505" spans="1:31" ht="14.25">
      <c r="A505" s="66"/>
      <c r="B505" s="66"/>
      <c r="C505" s="66"/>
      <c r="D505" s="66"/>
      <c r="E505" s="67"/>
      <c r="F505" s="67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</row>
    <row r="506" spans="1:31" ht="14.25">
      <c r="A506" s="66"/>
      <c r="B506" s="66"/>
      <c r="C506" s="66"/>
      <c r="D506" s="66"/>
      <c r="E506" s="67"/>
      <c r="F506" s="67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</row>
    <row r="507" spans="1:31" ht="14.25">
      <c r="A507" s="66"/>
      <c r="B507" s="66"/>
      <c r="C507" s="66"/>
      <c r="D507" s="66"/>
      <c r="E507" s="67"/>
      <c r="F507" s="67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</row>
    <row r="508" spans="1:31" ht="14.25">
      <c r="A508" s="66"/>
      <c r="B508" s="66"/>
      <c r="C508" s="66"/>
      <c r="D508" s="66"/>
      <c r="E508" s="67"/>
      <c r="F508" s="67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</row>
    <row r="509" spans="1:31" ht="14.25">
      <c r="A509" s="66"/>
      <c r="B509" s="66"/>
      <c r="C509" s="66"/>
      <c r="D509" s="66"/>
      <c r="E509" s="67"/>
      <c r="F509" s="67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</row>
    <row r="510" spans="1:31" ht="14.25">
      <c r="A510" s="66"/>
      <c r="B510" s="66"/>
      <c r="C510" s="66"/>
      <c r="D510" s="66"/>
      <c r="E510" s="67"/>
      <c r="F510" s="67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</row>
    <row r="511" spans="1:31" ht="14.25">
      <c r="A511" s="66"/>
      <c r="B511" s="66"/>
      <c r="C511" s="66"/>
      <c r="D511" s="66"/>
      <c r="E511" s="67"/>
      <c r="F511" s="67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</row>
    <row r="512" spans="1:31" ht="14.25">
      <c r="A512" s="66"/>
      <c r="B512" s="66"/>
      <c r="C512" s="66"/>
      <c r="D512" s="66"/>
      <c r="E512" s="67"/>
      <c r="F512" s="67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</row>
    <row r="513" spans="1:31" ht="14.25">
      <c r="A513" s="66"/>
      <c r="B513" s="66"/>
      <c r="C513" s="66"/>
      <c r="D513" s="66"/>
      <c r="E513" s="67"/>
      <c r="F513" s="67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</row>
    <row r="514" spans="1:31" ht="14.25">
      <c r="A514" s="66"/>
      <c r="B514" s="66"/>
      <c r="C514" s="66"/>
      <c r="D514" s="66"/>
      <c r="E514" s="67"/>
      <c r="F514" s="67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</row>
    <row r="515" spans="1:31" ht="14.25">
      <c r="A515" s="66"/>
      <c r="B515" s="66"/>
      <c r="C515" s="66"/>
      <c r="D515" s="66"/>
      <c r="E515" s="67"/>
      <c r="F515" s="67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</row>
    <row r="516" spans="1:31" ht="14.25">
      <c r="A516" s="66"/>
      <c r="B516" s="66"/>
      <c r="C516" s="66"/>
      <c r="D516" s="66"/>
      <c r="E516" s="67"/>
      <c r="F516" s="67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</row>
  </sheetData>
  <mergeCells count="859">
    <mergeCell ref="Q51:S51"/>
    <mergeCell ref="T51:V51"/>
    <mergeCell ref="W51:Y51"/>
    <mergeCell ref="Z51:AB51"/>
    <mergeCell ref="N57:P57"/>
    <mergeCell ref="Q57:S57"/>
    <mergeCell ref="E57:F57"/>
    <mergeCell ref="G57:J57"/>
    <mergeCell ref="K57:M57"/>
    <mergeCell ref="N53:P53"/>
    <mergeCell ref="G55:J55"/>
    <mergeCell ref="E56:J56"/>
    <mergeCell ref="K56:M56"/>
    <mergeCell ref="E54:F54"/>
    <mergeCell ref="K54:M54"/>
    <mergeCell ref="G54:J54"/>
    <mergeCell ref="E53:F53"/>
    <mergeCell ref="G53:J53"/>
    <mergeCell ref="W53:Y53"/>
    <mergeCell ref="K52:M52"/>
    <mergeCell ref="N54:P54"/>
    <mergeCell ref="A51:D56"/>
    <mergeCell ref="AH5:AK5"/>
    <mergeCell ref="T84:V84"/>
    <mergeCell ref="W84:Y84"/>
    <mergeCell ref="Z84:AB84"/>
    <mergeCell ref="AC84:AE84"/>
    <mergeCell ref="Z47:AB47"/>
    <mergeCell ref="AC47:AE47"/>
    <mergeCell ref="AC61:AE61"/>
    <mergeCell ref="E69:J69"/>
    <mergeCell ref="K69:M69"/>
    <mergeCell ref="N69:P69"/>
    <mergeCell ref="Q69:S69"/>
    <mergeCell ref="T69:V69"/>
    <mergeCell ref="W69:Y69"/>
    <mergeCell ref="Z70:AB70"/>
    <mergeCell ref="N67:P67"/>
    <mergeCell ref="AC67:AE67"/>
    <mergeCell ref="Q74:S74"/>
    <mergeCell ref="N74:P74"/>
    <mergeCell ref="T82:V82"/>
    <mergeCell ref="W82:Y82"/>
    <mergeCell ref="Z82:AB82"/>
    <mergeCell ref="AC82:AE82"/>
    <mergeCell ref="Q67:S67"/>
    <mergeCell ref="T67:V67"/>
    <mergeCell ref="Z67:AB67"/>
    <mergeCell ref="T78:V78"/>
    <mergeCell ref="W75:Y75"/>
    <mergeCell ref="Z75:AB75"/>
    <mergeCell ref="AC88:AE88"/>
    <mergeCell ref="T87:V87"/>
    <mergeCell ref="W87:Y87"/>
    <mergeCell ref="Q80:S80"/>
    <mergeCell ref="T80:V80"/>
    <mergeCell ref="W80:Y80"/>
    <mergeCell ref="T75:V75"/>
    <mergeCell ref="W76:Y76"/>
    <mergeCell ref="Z76:AB76"/>
    <mergeCell ref="W78:Y78"/>
    <mergeCell ref="Z78:AB78"/>
    <mergeCell ref="T72:V72"/>
    <mergeCell ref="AC68:AE68"/>
    <mergeCell ref="Z85:AB85"/>
    <mergeCell ref="AC85:AE85"/>
    <mergeCell ref="AC70:AE70"/>
    <mergeCell ref="N78:P78"/>
    <mergeCell ref="Q78:S78"/>
    <mergeCell ref="AC81:AE81"/>
    <mergeCell ref="W77:Y77"/>
    <mergeCell ref="Z77:AB77"/>
    <mergeCell ref="AC77:AE77"/>
    <mergeCell ref="W79:Y79"/>
    <mergeCell ref="AC94:AE94"/>
    <mergeCell ref="AC93:AE93"/>
    <mergeCell ref="AC92:AE92"/>
    <mergeCell ref="W94:Y94"/>
    <mergeCell ref="Q88:S88"/>
    <mergeCell ref="T85:V85"/>
    <mergeCell ref="Q82:S82"/>
    <mergeCell ref="AC80:AE80"/>
    <mergeCell ref="Z79:AB79"/>
    <mergeCell ref="AC79:AE79"/>
    <mergeCell ref="T86:V86"/>
    <mergeCell ref="N84:P84"/>
    <mergeCell ref="Q84:S84"/>
    <mergeCell ref="N83:P83"/>
    <mergeCell ref="N79:P79"/>
    <mergeCell ref="Q79:S79"/>
    <mergeCell ref="T79:V79"/>
    <mergeCell ref="A97:J97"/>
    <mergeCell ref="N102:P102"/>
    <mergeCell ref="Q102:T102"/>
    <mergeCell ref="L100:M100"/>
    <mergeCell ref="L101:M101"/>
    <mergeCell ref="N104:P104"/>
    <mergeCell ref="V104:Y104"/>
    <mergeCell ref="A91:D94"/>
    <mergeCell ref="E91:F91"/>
    <mergeCell ref="G91:J91"/>
    <mergeCell ref="K91:M91"/>
    <mergeCell ref="N91:P91"/>
    <mergeCell ref="Q91:S91"/>
    <mergeCell ref="E92:F92"/>
    <mergeCell ref="K94:M94"/>
    <mergeCell ref="K97:M97"/>
    <mergeCell ref="E94:J94"/>
    <mergeCell ref="A100:E104"/>
    <mergeCell ref="F100:K100"/>
    <mergeCell ref="F101:K101"/>
    <mergeCell ref="F102:K102"/>
    <mergeCell ref="F103:K103"/>
    <mergeCell ref="F104:K104"/>
    <mergeCell ref="T94:V94"/>
    <mergeCell ref="E93:F93"/>
    <mergeCell ref="G93:J93"/>
    <mergeCell ref="AC90:AE90"/>
    <mergeCell ref="E89:F89"/>
    <mergeCell ref="G89:J89"/>
    <mergeCell ref="K89:M89"/>
    <mergeCell ref="N89:P89"/>
    <mergeCell ref="Q89:S89"/>
    <mergeCell ref="W89:Y89"/>
    <mergeCell ref="Z89:AB89"/>
    <mergeCell ref="AC89:AE89"/>
    <mergeCell ref="E90:J90"/>
    <mergeCell ref="K92:M92"/>
    <mergeCell ref="N92:P92"/>
    <mergeCell ref="Q92:S92"/>
    <mergeCell ref="W93:Y93"/>
    <mergeCell ref="T90:V90"/>
    <mergeCell ref="W90:Y90"/>
    <mergeCell ref="AC91:AE91"/>
    <mergeCell ref="E88:F88"/>
    <mergeCell ref="T77:V77"/>
    <mergeCell ref="T74:V74"/>
    <mergeCell ref="Z73:AB73"/>
    <mergeCell ref="K88:M88"/>
    <mergeCell ref="K85:M85"/>
    <mergeCell ref="N85:P85"/>
    <mergeCell ref="Q85:S85"/>
    <mergeCell ref="N90:P90"/>
    <mergeCell ref="Q90:S90"/>
    <mergeCell ref="Z74:AB74"/>
    <mergeCell ref="Z80:AB80"/>
    <mergeCell ref="Z87:AB87"/>
    <mergeCell ref="Z90:AB90"/>
    <mergeCell ref="Q81:S81"/>
    <mergeCell ref="T88:V88"/>
    <mergeCell ref="W88:Y88"/>
    <mergeCell ref="Z88:AB88"/>
    <mergeCell ref="T89:V89"/>
    <mergeCell ref="T76:V76"/>
    <mergeCell ref="N77:P77"/>
    <mergeCell ref="Q77:S77"/>
    <mergeCell ref="K80:M80"/>
    <mergeCell ref="N80:P80"/>
    <mergeCell ref="A87:D90"/>
    <mergeCell ref="E87:F87"/>
    <mergeCell ref="G87:J87"/>
    <mergeCell ref="K87:M87"/>
    <mergeCell ref="G73:J73"/>
    <mergeCell ref="G88:J88"/>
    <mergeCell ref="E86:J86"/>
    <mergeCell ref="E82:F82"/>
    <mergeCell ref="G82:J82"/>
    <mergeCell ref="K82:M82"/>
    <mergeCell ref="K81:M81"/>
    <mergeCell ref="K77:M77"/>
    <mergeCell ref="E76:F76"/>
    <mergeCell ref="G76:J76"/>
    <mergeCell ref="E73:F73"/>
    <mergeCell ref="A80:D86"/>
    <mergeCell ref="A70:D79"/>
    <mergeCell ref="G75:J75"/>
    <mergeCell ref="G71:J71"/>
    <mergeCell ref="E78:F78"/>
    <mergeCell ref="G78:J78"/>
    <mergeCell ref="K79:M79"/>
    <mergeCell ref="K78:M78"/>
    <mergeCell ref="E84:F84"/>
    <mergeCell ref="G66:J66"/>
    <mergeCell ref="E74:F74"/>
    <mergeCell ref="G74:J74"/>
    <mergeCell ref="K74:M74"/>
    <mergeCell ref="E65:F65"/>
    <mergeCell ref="E75:F75"/>
    <mergeCell ref="E66:F66"/>
    <mergeCell ref="Q58:S58"/>
    <mergeCell ref="T58:V58"/>
    <mergeCell ref="N60:P60"/>
    <mergeCell ref="Q60:S60"/>
    <mergeCell ref="Q70:S70"/>
    <mergeCell ref="Q72:S72"/>
    <mergeCell ref="N72:P72"/>
    <mergeCell ref="E58:F58"/>
    <mergeCell ref="G58:J58"/>
    <mergeCell ref="K58:M58"/>
    <mergeCell ref="E70:F70"/>
    <mergeCell ref="G70:J70"/>
    <mergeCell ref="E68:F68"/>
    <mergeCell ref="G68:J68"/>
    <mergeCell ref="E72:F72"/>
    <mergeCell ref="G72:J72"/>
    <mergeCell ref="E71:F71"/>
    <mergeCell ref="G60:J60"/>
    <mergeCell ref="K60:M60"/>
    <mergeCell ref="Q64:S64"/>
    <mergeCell ref="T65:V65"/>
    <mergeCell ref="W58:Y58"/>
    <mergeCell ref="W59:Y59"/>
    <mergeCell ref="Z59:AB59"/>
    <mergeCell ref="T59:V59"/>
    <mergeCell ref="N59:P59"/>
    <mergeCell ref="Z58:AB58"/>
    <mergeCell ref="Q59:S59"/>
    <mergeCell ref="T60:V60"/>
    <mergeCell ref="N58:P58"/>
    <mergeCell ref="K64:M64"/>
    <mergeCell ref="N64:P64"/>
    <mergeCell ref="N65:P65"/>
    <mergeCell ref="Q65:S65"/>
    <mergeCell ref="G64:J64"/>
    <mergeCell ref="N97:P97"/>
    <mergeCell ref="Q97:S97"/>
    <mergeCell ref="W86:Y86"/>
    <mergeCell ref="N87:P87"/>
    <mergeCell ref="Q87:S87"/>
    <mergeCell ref="K67:M67"/>
    <mergeCell ref="K76:M76"/>
    <mergeCell ref="N76:P76"/>
    <mergeCell ref="Q76:S76"/>
    <mergeCell ref="Q75:S75"/>
    <mergeCell ref="K75:M75"/>
    <mergeCell ref="K71:M71"/>
    <mergeCell ref="N70:P70"/>
    <mergeCell ref="N71:P71"/>
    <mergeCell ref="Q71:S71"/>
    <mergeCell ref="K70:M70"/>
    <mergeCell ref="N75:P75"/>
    <mergeCell ref="K68:M68"/>
    <mergeCell ref="N68:P68"/>
    <mergeCell ref="Q68:S68"/>
    <mergeCell ref="K72:M72"/>
    <mergeCell ref="W85:Y85"/>
    <mergeCell ref="K84:M84"/>
    <mergeCell ref="N88:P88"/>
    <mergeCell ref="K83:M83"/>
    <mergeCell ref="Z86:AB86"/>
    <mergeCell ref="AC86:AE86"/>
    <mergeCell ref="AC87:AE87"/>
    <mergeCell ref="N82:P82"/>
    <mergeCell ref="N81:P81"/>
    <mergeCell ref="AC83:AE83"/>
    <mergeCell ref="K86:M86"/>
    <mergeCell ref="N86:P86"/>
    <mergeCell ref="Q86:S86"/>
    <mergeCell ref="T81:V81"/>
    <mergeCell ref="E83:F83"/>
    <mergeCell ref="G83:J83"/>
    <mergeCell ref="N94:P94"/>
    <mergeCell ref="Q94:S94"/>
    <mergeCell ref="Q83:S83"/>
    <mergeCell ref="T83:V83"/>
    <mergeCell ref="W83:Y83"/>
    <mergeCell ref="Z83:AB83"/>
    <mergeCell ref="T91:V91"/>
    <mergeCell ref="W91:Y91"/>
    <mergeCell ref="Z91:AB91"/>
    <mergeCell ref="T92:V92"/>
    <mergeCell ref="W92:Y92"/>
    <mergeCell ref="Z92:AB92"/>
    <mergeCell ref="G92:J92"/>
    <mergeCell ref="K90:M90"/>
    <mergeCell ref="K93:M93"/>
    <mergeCell ref="N93:P93"/>
    <mergeCell ref="Q93:S93"/>
    <mergeCell ref="T93:V93"/>
    <mergeCell ref="Z93:AB93"/>
    <mergeCell ref="G84:J84"/>
    <mergeCell ref="E85:F85"/>
    <mergeCell ref="G85:J85"/>
    <mergeCell ref="A31:D50"/>
    <mergeCell ref="AC78:AE78"/>
    <mergeCell ref="E77:F77"/>
    <mergeCell ref="G77:J77"/>
    <mergeCell ref="E81:F81"/>
    <mergeCell ref="G81:J81"/>
    <mergeCell ref="E80:F80"/>
    <mergeCell ref="G80:J80"/>
    <mergeCell ref="E79:J79"/>
    <mergeCell ref="W60:Y60"/>
    <mergeCell ref="Z60:AB60"/>
    <mergeCell ref="AC74:AE74"/>
    <mergeCell ref="Q73:S73"/>
    <mergeCell ref="T70:V70"/>
    <mergeCell ref="W70:Y70"/>
    <mergeCell ref="T73:V73"/>
    <mergeCell ref="W73:Y73"/>
    <mergeCell ref="AC59:AE59"/>
    <mergeCell ref="K73:M73"/>
    <mergeCell ref="N73:P73"/>
    <mergeCell ref="E64:F64"/>
    <mergeCell ref="W68:Y68"/>
    <mergeCell ref="Z68:AB68"/>
    <mergeCell ref="Z69:AB69"/>
    <mergeCell ref="A57:D69"/>
    <mergeCell ref="W62:Y62"/>
    <mergeCell ref="Z62:AB62"/>
    <mergeCell ref="K66:M66"/>
    <mergeCell ref="N66:P66"/>
    <mergeCell ref="Q66:S66"/>
    <mergeCell ref="T66:V66"/>
    <mergeCell ref="W66:Y66"/>
    <mergeCell ref="E62:F62"/>
    <mergeCell ref="E63:F63"/>
    <mergeCell ref="G62:J62"/>
    <mergeCell ref="G63:J63"/>
    <mergeCell ref="G65:J65"/>
    <mergeCell ref="K62:M62"/>
    <mergeCell ref="K63:M63"/>
    <mergeCell ref="K65:M65"/>
    <mergeCell ref="E61:F61"/>
    <mergeCell ref="W65:Y65"/>
    <mergeCell ref="Z65:AB65"/>
    <mergeCell ref="W64:Y64"/>
    <mergeCell ref="T68:V68"/>
    <mergeCell ref="W67:Y67"/>
    <mergeCell ref="G61:J61"/>
    <mergeCell ref="K61:M61"/>
    <mergeCell ref="Z66:AB66"/>
    <mergeCell ref="T64:V64"/>
    <mergeCell ref="Q62:S62"/>
    <mergeCell ref="T62:V62"/>
    <mergeCell ref="W55:Y55"/>
    <mergeCell ref="W57:Y57"/>
    <mergeCell ref="Z57:AB57"/>
    <mergeCell ref="W61:Y61"/>
    <mergeCell ref="T57:V57"/>
    <mergeCell ref="Q55:S55"/>
    <mergeCell ref="T55:V55"/>
    <mergeCell ref="W56:Y56"/>
    <mergeCell ref="Q56:S56"/>
    <mergeCell ref="E67:F67"/>
    <mergeCell ref="G67:J67"/>
    <mergeCell ref="K49:M49"/>
    <mergeCell ref="AC62:AE62"/>
    <mergeCell ref="AC63:AE63"/>
    <mergeCell ref="AC65:AE65"/>
    <mergeCell ref="Z64:AB64"/>
    <mergeCell ref="G59:J59"/>
    <mergeCell ref="N63:P63"/>
    <mergeCell ref="N61:P61"/>
    <mergeCell ref="Q61:S61"/>
    <mergeCell ref="T61:V61"/>
    <mergeCell ref="E60:F60"/>
    <mergeCell ref="E59:F59"/>
    <mergeCell ref="Q63:S63"/>
    <mergeCell ref="N62:P62"/>
    <mergeCell ref="K59:M59"/>
    <mergeCell ref="Z54:AB54"/>
    <mergeCell ref="W54:Y54"/>
    <mergeCell ref="Q49:S49"/>
    <mergeCell ref="T49:V49"/>
    <mergeCell ref="E50:J50"/>
    <mergeCell ref="AC56:AE56"/>
    <mergeCell ref="N55:P55"/>
    <mergeCell ref="E48:F48"/>
    <mergeCell ref="N49:P49"/>
    <mergeCell ref="T50:V50"/>
    <mergeCell ref="T53:V53"/>
    <mergeCell ref="T56:V56"/>
    <mergeCell ref="N56:P56"/>
    <mergeCell ref="N52:P52"/>
    <mergeCell ref="T52:V52"/>
    <mergeCell ref="K53:M53"/>
    <mergeCell ref="K55:M55"/>
    <mergeCell ref="K48:M48"/>
    <mergeCell ref="G48:J48"/>
    <mergeCell ref="N48:P48"/>
    <mergeCell ref="E52:F52"/>
    <mergeCell ref="G52:J52"/>
    <mergeCell ref="Q50:S50"/>
    <mergeCell ref="Q52:S52"/>
    <mergeCell ref="Q54:S54"/>
    <mergeCell ref="Q53:S53"/>
    <mergeCell ref="E51:F51"/>
    <mergeCell ref="G51:J51"/>
    <mergeCell ref="K51:M51"/>
    <mergeCell ref="N51:P51"/>
    <mergeCell ref="E55:F55"/>
    <mergeCell ref="E49:F49"/>
    <mergeCell ref="G49:J49"/>
    <mergeCell ref="N50:P50"/>
    <mergeCell ref="T54:V54"/>
    <mergeCell ref="A110:AE110"/>
    <mergeCell ref="AA101:AD101"/>
    <mergeCell ref="Q101:T101"/>
    <mergeCell ref="V101:Y101"/>
    <mergeCell ref="V100:Z100"/>
    <mergeCell ref="N101:P101"/>
    <mergeCell ref="N100:P100"/>
    <mergeCell ref="AA100:AE100"/>
    <mergeCell ref="Q100:U100"/>
    <mergeCell ref="AA104:AD104"/>
    <mergeCell ref="AA102:AD102"/>
    <mergeCell ref="L104:M104"/>
    <mergeCell ref="Q104:T104"/>
    <mergeCell ref="L103:M103"/>
    <mergeCell ref="N103:P103"/>
    <mergeCell ref="Q103:T103"/>
    <mergeCell ref="V103:Y103"/>
    <mergeCell ref="AA103:AD103"/>
    <mergeCell ref="K50:M50"/>
    <mergeCell ref="V102:Y102"/>
    <mergeCell ref="L102:M102"/>
    <mergeCell ref="AC21:AE21"/>
    <mergeCell ref="Z21:AB21"/>
    <mergeCell ref="AC97:AE97"/>
    <mergeCell ref="Z97:AB97"/>
    <mergeCell ref="W97:Y97"/>
    <mergeCell ref="T97:V97"/>
    <mergeCell ref="W81:Y81"/>
    <mergeCell ref="Z81:AB81"/>
    <mergeCell ref="AC72:AE72"/>
    <mergeCell ref="Z94:AB94"/>
    <mergeCell ref="Z61:AB61"/>
    <mergeCell ref="T63:V63"/>
    <mergeCell ref="W63:Y63"/>
    <mergeCell ref="Z63:AB63"/>
    <mergeCell ref="T71:V71"/>
    <mergeCell ref="W71:Y71"/>
    <mergeCell ref="Z71:AB71"/>
    <mergeCell ref="W72:Y72"/>
    <mergeCell ref="Z72:AB72"/>
    <mergeCell ref="AC73:AE73"/>
    <mergeCell ref="W74:Y74"/>
    <mergeCell ref="AC71:AE71"/>
    <mergeCell ref="N31:P31"/>
    <mergeCell ref="A22:D27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N27:P27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G17:J17"/>
    <mergeCell ref="E16:F16"/>
    <mergeCell ref="E25:F25"/>
    <mergeCell ref="G33:J33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N30:P30"/>
    <mergeCell ref="Q32:S32"/>
    <mergeCell ref="K31:M31"/>
    <mergeCell ref="K33:M33"/>
    <mergeCell ref="G24:J24"/>
    <mergeCell ref="G16:J16"/>
    <mergeCell ref="E17:F17"/>
    <mergeCell ref="E33:F33"/>
    <mergeCell ref="E22:F22"/>
    <mergeCell ref="G25:J25"/>
    <mergeCell ref="G19:J19"/>
    <mergeCell ref="E18:F18"/>
    <mergeCell ref="E35:F35"/>
    <mergeCell ref="E30:J30"/>
    <mergeCell ref="G29:J29"/>
    <mergeCell ref="E20:F20"/>
    <mergeCell ref="E31:F31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E32:F32"/>
    <mergeCell ref="G32:J32"/>
    <mergeCell ref="E34:F34"/>
    <mergeCell ref="G31:J31"/>
    <mergeCell ref="G20:J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N10:P10"/>
    <mergeCell ref="W12:Y12"/>
    <mergeCell ref="N33:P33"/>
    <mergeCell ref="W31:Y31"/>
    <mergeCell ref="Z31:AB31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A1:C1"/>
    <mergeCell ref="A2:C2"/>
    <mergeCell ref="A3:C3"/>
    <mergeCell ref="D3:U3"/>
    <mergeCell ref="D2:E2"/>
    <mergeCell ref="R2:S2"/>
    <mergeCell ref="L2:O2"/>
    <mergeCell ref="F2:I2"/>
    <mergeCell ref="X2:AE2"/>
    <mergeCell ref="V2:W2"/>
    <mergeCell ref="V3:W3"/>
    <mergeCell ref="X3:AD3"/>
    <mergeCell ref="D1:AA1"/>
    <mergeCell ref="AB1:AE1"/>
    <mergeCell ref="N12:P12"/>
    <mergeCell ref="W23:Y23"/>
    <mergeCell ref="T22:V22"/>
    <mergeCell ref="Z32:AB32"/>
    <mergeCell ref="W32:Y32"/>
    <mergeCell ref="T30:V30"/>
    <mergeCell ref="W33:Y33"/>
    <mergeCell ref="Z33:AB33"/>
    <mergeCell ref="Q28:S28"/>
    <mergeCell ref="N32:P32"/>
    <mergeCell ref="T29:V29"/>
    <mergeCell ref="Z22:AB22"/>
    <mergeCell ref="Z27:AB27"/>
    <mergeCell ref="Z14:AB14"/>
    <mergeCell ref="T15:V15"/>
    <mergeCell ref="W20:Y20"/>
    <mergeCell ref="Z17:AB17"/>
    <mergeCell ref="W21:Y21"/>
    <mergeCell ref="W14:Y14"/>
    <mergeCell ref="T27:V27"/>
    <mergeCell ref="T21:V21"/>
    <mergeCell ref="T24:V24"/>
    <mergeCell ref="T20:V20"/>
    <mergeCell ref="T17:V17"/>
    <mergeCell ref="Q13:S13"/>
    <mergeCell ref="Q15:S15"/>
    <mergeCell ref="AC22:AE22"/>
    <mergeCell ref="W22:Y22"/>
    <mergeCell ref="Q31:S31"/>
    <mergeCell ref="Q33:S33"/>
    <mergeCell ref="T31:V31"/>
    <mergeCell ref="W30:Y30"/>
    <mergeCell ref="T32:V32"/>
    <mergeCell ref="Q29:S29"/>
    <mergeCell ref="Q26:S26"/>
    <mergeCell ref="W18:Y18"/>
    <mergeCell ref="W19:Y19"/>
    <mergeCell ref="AC30:AE30"/>
    <mergeCell ref="AC26:AE26"/>
    <mergeCell ref="Z26:AB26"/>
    <mergeCell ref="AC31:AE31"/>
    <mergeCell ref="Q14:S14"/>
    <mergeCell ref="T14:V14"/>
    <mergeCell ref="T26:V26"/>
    <mergeCell ref="W25:Y25"/>
    <mergeCell ref="W24:Y24"/>
    <mergeCell ref="Q23:S23"/>
    <mergeCell ref="AC20:AE20"/>
    <mergeCell ref="Q47:S47"/>
    <mergeCell ref="E47:F47"/>
    <mergeCell ref="G47:J47"/>
    <mergeCell ref="N42:P42"/>
    <mergeCell ref="N43:P43"/>
    <mergeCell ref="G45:J45"/>
    <mergeCell ref="N47:P47"/>
    <mergeCell ref="K47:M47"/>
    <mergeCell ref="E42:F42"/>
    <mergeCell ref="E45:F45"/>
    <mergeCell ref="T36:V36"/>
    <mergeCell ref="T40:V40"/>
    <mergeCell ref="Q41:S41"/>
    <mergeCell ref="Q40:S40"/>
    <mergeCell ref="T43:V43"/>
    <mergeCell ref="E36:F36"/>
    <mergeCell ref="G36:J36"/>
    <mergeCell ref="E39:F39"/>
    <mergeCell ref="G44:J44"/>
    <mergeCell ref="E43:F43"/>
    <mergeCell ref="G38:J38"/>
    <mergeCell ref="E40:F40"/>
    <mergeCell ref="Q43:S43"/>
    <mergeCell ref="Q42:S42"/>
    <mergeCell ref="Q44:S44"/>
    <mergeCell ref="K42:M42"/>
    <mergeCell ref="K44:M44"/>
    <mergeCell ref="E37:F37"/>
    <mergeCell ref="T46:V46"/>
    <mergeCell ref="N44:P44"/>
    <mergeCell ref="K38:M38"/>
    <mergeCell ref="K43:M43"/>
    <mergeCell ref="G42:J42"/>
    <mergeCell ref="E46:F46"/>
    <mergeCell ref="G46:J46"/>
    <mergeCell ref="K45:M45"/>
    <mergeCell ref="K46:M46"/>
    <mergeCell ref="K41:M41"/>
    <mergeCell ref="G43:J43"/>
    <mergeCell ref="K39:M39"/>
    <mergeCell ref="E41:F41"/>
    <mergeCell ref="E44:F44"/>
    <mergeCell ref="E38:F38"/>
    <mergeCell ref="N45:P45"/>
    <mergeCell ref="T42:V42"/>
    <mergeCell ref="T45:V45"/>
    <mergeCell ref="T39:V39"/>
    <mergeCell ref="T38:V38"/>
    <mergeCell ref="Q38:S38"/>
    <mergeCell ref="N46:P46"/>
    <mergeCell ref="Q46:S46"/>
    <mergeCell ref="Q45:S4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K32:M32"/>
    <mergeCell ref="K34:M34"/>
    <mergeCell ref="N35:P35"/>
    <mergeCell ref="Q30:S30"/>
    <mergeCell ref="AC76:AE76"/>
    <mergeCell ref="AC64:AE64"/>
    <mergeCell ref="Z55:AB55"/>
    <mergeCell ref="AC55:AE55"/>
    <mergeCell ref="Z52:AB52"/>
    <mergeCell ref="AC52:AE52"/>
    <mergeCell ref="AC40:AE40"/>
    <mergeCell ref="AC39:AE39"/>
    <mergeCell ref="AC42:AE42"/>
    <mergeCell ref="AC38:AE38"/>
    <mergeCell ref="AC75:AE75"/>
    <mergeCell ref="AC69:AE69"/>
    <mergeCell ref="Z49:AB49"/>
    <mergeCell ref="Z53:AB53"/>
    <mergeCell ref="Z50:AB50"/>
    <mergeCell ref="Z56:AB56"/>
    <mergeCell ref="Z38:AB38"/>
    <mergeCell ref="AC58:AE58"/>
    <mergeCell ref="AC57:AE57"/>
    <mergeCell ref="AC66:AE66"/>
    <mergeCell ref="AC51:AE51"/>
    <mergeCell ref="W50:Y50"/>
    <mergeCell ref="W49:Y49"/>
    <mergeCell ref="W36:Y36"/>
    <mergeCell ref="Z36:AB36"/>
    <mergeCell ref="W38:Y38"/>
    <mergeCell ref="W40:Y40"/>
    <mergeCell ref="W47:Y47"/>
    <mergeCell ref="W42:Y42"/>
    <mergeCell ref="W41:Y41"/>
    <mergeCell ref="Z37:AB37"/>
    <mergeCell ref="Z48:AB48"/>
    <mergeCell ref="W45:Y45"/>
    <mergeCell ref="Z43:AB43"/>
    <mergeCell ref="W44:Y44"/>
    <mergeCell ref="W46:Y46"/>
    <mergeCell ref="W43:Y43"/>
    <mergeCell ref="AC49:AE49"/>
    <mergeCell ref="Z46:AB46"/>
    <mergeCell ref="AC46:AE46"/>
    <mergeCell ref="AC45:AE45"/>
    <mergeCell ref="Z39:AB39"/>
    <mergeCell ref="Z44:AB44"/>
    <mergeCell ref="AC60:AE60"/>
    <mergeCell ref="AC12:AE12"/>
    <mergeCell ref="AC11:AE11"/>
    <mergeCell ref="Z23:AB23"/>
    <mergeCell ref="T37:V37"/>
    <mergeCell ref="T34:V34"/>
    <mergeCell ref="Q37:S37"/>
    <mergeCell ref="Q36:S36"/>
    <mergeCell ref="W48:Y48"/>
    <mergeCell ref="AC54:AE54"/>
    <mergeCell ref="AC53:AE53"/>
    <mergeCell ref="AC50:AE50"/>
    <mergeCell ref="AC28:AE28"/>
    <mergeCell ref="AC29:AE29"/>
    <mergeCell ref="AC43:AE43"/>
    <mergeCell ref="AC44:AE44"/>
    <mergeCell ref="W52:Y52"/>
    <mergeCell ref="Q39:S39"/>
    <mergeCell ref="Z40:AB40"/>
    <mergeCell ref="W35:Y35"/>
    <mergeCell ref="Z35:AB35"/>
    <mergeCell ref="Q35:S35"/>
    <mergeCell ref="AC48:AE48"/>
    <mergeCell ref="Q48:S48"/>
    <mergeCell ref="W29:Y29"/>
    <mergeCell ref="AC36:AE36"/>
    <mergeCell ref="AC37:AE37"/>
    <mergeCell ref="Z42:AB42"/>
    <mergeCell ref="Z41:AB41"/>
    <mergeCell ref="AC41:AE41"/>
    <mergeCell ref="AC35:AE35"/>
    <mergeCell ref="AC24:AE24"/>
    <mergeCell ref="W26:Y26"/>
    <mergeCell ref="T25:V25"/>
    <mergeCell ref="T41:V41"/>
    <mergeCell ref="T48:V48"/>
    <mergeCell ref="T44:V44"/>
    <mergeCell ref="W28:Y28"/>
    <mergeCell ref="W11:Y11"/>
    <mergeCell ref="AC23:AE23"/>
    <mergeCell ref="AC27:AE27"/>
    <mergeCell ref="W27:Y27"/>
    <mergeCell ref="Z30:AB30"/>
    <mergeCell ref="Z34:AB34"/>
    <mergeCell ref="W34:Y34"/>
    <mergeCell ref="W37:Y37"/>
    <mergeCell ref="W39:Y39"/>
    <mergeCell ref="AC25:AE25"/>
    <mergeCell ref="AC34:AE34"/>
    <mergeCell ref="Z25:AB25"/>
    <mergeCell ref="Z45:AB45"/>
    <mergeCell ref="T47:V47"/>
    <mergeCell ref="AC33:AE33"/>
    <mergeCell ref="AC32:AE32"/>
    <mergeCell ref="W15:Y15"/>
    <mergeCell ref="T33:V33"/>
    <mergeCell ref="T35:V35"/>
    <mergeCell ref="Q34:S34"/>
    <mergeCell ref="N34:P34"/>
    <mergeCell ref="K40:M40"/>
    <mergeCell ref="N38:P38"/>
    <mergeCell ref="N40:P40"/>
    <mergeCell ref="G39:J39"/>
    <mergeCell ref="N39:P39"/>
    <mergeCell ref="N41:P41"/>
    <mergeCell ref="K36:M36"/>
    <mergeCell ref="G41:J41"/>
    <mergeCell ref="K37:M37"/>
    <mergeCell ref="N37:P37"/>
    <mergeCell ref="G37:J37"/>
    <mergeCell ref="G34:J34"/>
    <mergeCell ref="N36:P36"/>
    <mergeCell ref="G40:J40"/>
    <mergeCell ref="K35:M35"/>
    <mergeCell ref="G35:J35"/>
  </mergeCells>
  <phoneticPr fontId="23"/>
  <conditionalFormatting sqref="N7:P14 N16:P20">
    <cfRule type="cellIs" dxfId="0" priority="9" stopIfTrue="1" operator="greaterThan">
      <formula>$K7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rowBreaks count="1" manualBreakCount="1">
    <brk id="56" max="16383" man="1"/>
  </rowBreaks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22" t="s">
        <v>68</v>
      </c>
      <c r="B1" s="523"/>
      <c r="C1" s="788"/>
      <c r="D1" s="542" t="s">
        <v>55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777" t="str">
        <f>集計表!AB1</f>
        <v>2025/5</v>
      </c>
      <c r="Y1" s="777"/>
      <c r="Z1" s="777"/>
      <c r="AA1" s="778"/>
    </row>
    <row r="2" spans="1:27" ht="18.75" customHeight="1">
      <c r="A2" s="524" t="s">
        <v>56</v>
      </c>
      <c r="B2" s="525"/>
      <c r="C2" s="526"/>
      <c r="D2" s="792">
        <f>SUM(集計表!D2)</f>
        <v>2025</v>
      </c>
      <c r="E2" s="533"/>
      <c r="F2" s="798">
        <f>集計表!F2</f>
        <v>45777</v>
      </c>
      <c r="G2" s="798"/>
      <c r="H2" s="42" t="s">
        <v>1561</v>
      </c>
      <c r="I2" s="42" t="s">
        <v>16</v>
      </c>
      <c r="J2" s="799">
        <f>集計表!L2</f>
        <v>45779</v>
      </c>
      <c r="K2" s="799"/>
      <c r="L2" s="799"/>
      <c r="M2" s="799"/>
      <c r="N2" s="43" t="s">
        <v>57</v>
      </c>
      <c r="O2" s="44" t="s">
        <v>17</v>
      </c>
      <c r="P2" s="793">
        <f>集計表!R2</f>
        <v>45780</v>
      </c>
      <c r="Q2" s="793"/>
      <c r="R2" s="45" t="s">
        <v>18</v>
      </c>
      <c r="S2" s="46" t="s">
        <v>19</v>
      </c>
      <c r="T2" s="84" t="s">
        <v>20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1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T4" s="547" t="s">
        <v>6</v>
      </c>
      <c r="U4" s="547"/>
      <c r="V4" s="547"/>
      <c r="W4" s="85" t="s">
        <v>21</v>
      </c>
      <c r="X4" s="797">
        <f>T24</f>
        <v>0</v>
      </c>
      <c r="Y4" s="620"/>
      <c r="Z4" s="620"/>
      <c r="AA4" s="47" t="s">
        <v>22</v>
      </c>
    </row>
    <row r="5" spans="1:27" ht="12.75" customHeight="1">
      <c r="A5" s="86"/>
      <c r="B5" s="785" t="s">
        <v>23</v>
      </c>
      <c r="C5" s="786"/>
      <c r="D5" s="787"/>
      <c r="E5" s="87" t="s">
        <v>7</v>
      </c>
      <c r="F5" s="88" t="s">
        <v>8</v>
      </c>
      <c r="G5" s="794" t="s">
        <v>24</v>
      </c>
      <c r="H5" s="786"/>
      <c r="I5" s="786"/>
      <c r="J5" s="786"/>
      <c r="K5" s="786"/>
      <c r="L5" s="786"/>
      <c r="M5" s="795"/>
      <c r="O5" s="89"/>
      <c r="P5" s="785" t="s">
        <v>25</v>
      </c>
      <c r="Q5" s="786"/>
      <c r="R5" s="787"/>
      <c r="S5" s="87" t="s">
        <v>7</v>
      </c>
      <c r="T5" s="88" t="s">
        <v>8</v>
      </c>
      <c r="U5" s="794" t="s">
        <v>24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93</v>
      </c>
      <c r="B6" s="779" t="s">
        <v>72</v>
      </c>
      <c r="C6" s="780"/>
      <c r="D6" s="781"/>
      <c r="E6" s="90">
        <v>410</v>
      </c>
      <c r="F6" s="91"/>
      <c r="G6" s="773" t="s">
        <v>92</v>
      </c>
      <c r="H6" s="774"/>
      <c r="I6" s="774"/>
      <c r="J6" s="774"/>
      <c r="K6" s="774"/>
      <c r="L6" s="774"/>
      <c r="M6" s="775"/>
      <c r="O6" s="805" t="s">
        <v>222</v>
      </c>
      <c r="P6" s="770" t="s">
        <v>180</v>
      </c>
      <c r="Q6" s="771"/>
      <c r="R6" s="772"/>
      <c r="S6" s="92">
        <v>480</v>
      </c>
      <c r="T6" s="93"/>
      <c r="U6" s="764" t="s">
        <v>195</v>
      </c>
      <c r="V6" s="765"/>
      <c r="W6" s="765"/>
      <c r="X6" s="765"/>
      <c r="Y6" s="765"/>
      <c r="Z6" s="765"/>
      <c r="AA6" s="766"/>
    </row>
    <row r="7" spans="1:27" ht="12.75" customHeight="1">
      <c r="A7" s="806"/>
      <c r="B7" s="770" t="s">
        <v>73</v>
      </c>
      <c r="C7" s="771"/>
      <c r="D7" s="772"/>
      <c r="E7" s="92">
        <v>350</v>
      </c>
      <c r="F7" s="93"/>
      <c r="G7" s="764" t="s">
        <v>94</v>
      </c>
      <c r="H7" s="765"/>
      <c r="I7" s="765"/>
      <c r="J7" s="765"/>
      <c r="K7" s="765"/>
      <c r="L7" s="765"/>
      <c r="M7" s="766"/>
      <c r="O7" s="806"/>
      <c r="P7" s="770" t="s">
        <v>181</v>
      </c>
      <c r="Q7" s="771"/>
      <c r="R7" s="772"/>
      <c r="S7" s="92">
        <v>470</v>
      </c>
      <c r="T7" s="93"/>
      <c r="U7" s="764" t="s">
        <v>196</v>
      </c>
      <c r="V7" s="765"/>
      <c r="W7" s="765"/>
      <c r="X7" s="765"/>
      <c r="Y7" s="765"/>
      <c r="Z7" s="765"/>
      <c r="AA7" s="766"/>
    </row>
    <row r="8" spans="1:27" ht="12.75" customHeight="1">
      <c r="A8" s="806"/>
      <c r="B8" s="770" t="s">
        <v>74</v>
      </c>
      <c r="C8" s="771"/>
      <c r="D8" s="772"/>
      <c r="E8" s="92">
        <v>340</v>
      </c>
      <c r="F8" s="93"/>
      <c r="G8" s="764" t="s">
        <v>95</v>
      </c>
      <c r="H8" s="765"/>
      <c r="I8" s="765"/>
      <c r="J8" s="765"/>
      <c r="K8" s="765"/>
      <c r="L8" s="765"/>
      <c r="M8" s="766"/>
      <c r="O8" s="806"/>
      <c r="P8" s="770" t="s">
        <v>182</v>
      </c>
      <c r="Q8" s="771"/>
      <c r="R8" s="772"/>
      <c r="S8" s="92">
        <v>650</v>
      </c>
      <c r="T8" s="93"/>
      <c r="U8" s="764" t="s">
        <v>197</v>
      </c>
      <c r="V8" s="765"/>
      <c r="W8" s="765"/>
      <c r="X8" s="765"/>
      <c r="Y8" s="765"/>
      <c r="Z8" s="765"/>
      <c r="AA8" s="766"/>
    </row>
    <row r="9" spans="1:27" ht="12.75" customHeight="1">
      <c r="A9" s="806"/>
      <c r="B9" s="767" t="s">
        <v>75</v>
      </c>
      <c r="C9" s="768"/>
      <c r="D9" s="769"/>
      <c r="E9" s="94">
        <v>320</v>
      </c>
      <c r="F9" s="95"/>
      <c r="G9" s="782" t="s">
        <v>96</v>
      </c>
      <c r="H9" s="783"/>
      <c r="I9" s="783"/>
      <c r="J9" s="783"/>
      <c r="K9" s="783"/>
      <c r="L9" s="783"/>
      <c r="M9" s="784"/>
      <c r="O9" s="806"/>
      <c r="P9" s="770" t="s">
        <v>183</v>
      </c>
      <c r="Q9" s="771"/>
      <c r="R9" s="772"/>
      <c r="S9" s="92">
        <v>480</v>
      </c>
      <c r="T9" s="93"/>
      <c r="U9" s="764" t="s">
        <v>198</v>
      </c>
      <c r="V9" s="765"/>
      <c r="W9" s="765"/>
      <c r="X9" s="765"/>
      <c r="Y9" s="765"/>
      <c r="Z9" s="765"/>
      <c r="AA9" s="766"/>
    </row>
    <row r="10" spans="1:27" ht="12.75" customHeight="1">
      <c r="A10" s="807"/>
      <c r="B10" s="776" t="s">
        <v>26</v>
      </c>
      <c r="C10" s="611"/>
      <c r="D10" s="612"/>
      <c r="E10" s="96">
        <f>SUM(E6:E9)</f>
        <v>1420</v>
      </c>
      <c r="F10" s="97">
        <f>SUM(F6:F9)</f>
        <v>0</v>
      </c>
      <c r="G10" s="493"/>
      <c r="H10" s="494"/>
      <c r="I10" s="494"/>
      <c r="J10" s="494"/>
      <c r="K10" s="494"/>
      <c r="L10" s="494"/>
      <c r="M10" s="495"/>
      <c r="O10" s="806"/>
      <c r="P10" s="770" t="s">
        <v>184</v>
      </c>
      <c r="Q10" s="771"/>
      <c r="R10" s="772"/>
      <c r="S10" s="92">
        <v>880</v>
      </c>
      <c r="T10" s="93"/>
      <c r="U10" s="764" t="s">
        <v>199</v>
      </c>
      <c r="V10" s="765"/>
      <c r="W10" s="765"/>
      <c r="X10" s="765"/>
      <c r="Y10" s="765"/>
      <c r="Z10" s="765"/>
      <c r="AA10" s="766"/>
    </row>
    <row r="11" spans="1:27" ht="12.75" customHeight="1">
      <c r="A11" s="805" t="s">
        <v>85</v>
      </c>
      <c r="B11" s="779" t="s">
        <v>76</v>
      </c>
      <c r="C11" s="780"/>
      <c r="D11" s="781"/>
      <c r="E11" s="90">
        <v>340</v>
      </c>
      <c r="F11" s="93"/>
      <c r="G11" s="773" t="s">
        <v>97</v>
      </c>
      <c r="H11" s="774"/>
      <c r="I11" s="774"/>
      <c r="J11" s="774"/>
      <c r="K11" s="774"/>
      <c r="L11" s="774"/>
      <c r="M11" s="775"/>
      <c r="O11" s="806"/>
      <c r="P11" s="770" t="s">
        <v>185</v>
      </c>
      <c r="Q11" s="771"/>
      <c r="R11" s="772"/>
      <c r="S11" s="92">
        <v>680</v>
      </c>
      <c r="T11" s="93"/>
      <c r="U11" s="764" t="s">
        <v>200</v>
      </c>
      <c r="V11" s="765"/>
      <c r="W11" s="765"/>
      <c r="X11" s="765"/>
      <c r="Y11" s="765"/>
      <c r="Z11" s="765"/>
      <c r="AA11" s="766"/>
    </row>
    <row r="12" spans="1:27" ht="12.75" customHeight="1">
      <c r="A12" s="806"/>
      <c r="B12" s="770" t="s">
        <v>77</v>
      </c>
      <c r="C12" s="771"/>
      <c r="D12" s="772"/>
      <c r="E12" s="92">
        <v>280</v>
      </c>
      <c r="F12" s="93"/>
      <c r="G12" s="764" t="s">
        <v>98</v>
      </c>
      <c r="H12" s="765"/>
      <c r="I12" s="765"/>
      <c r="J12" s="765"/>
      <c r="K12" s="765"/>
      <c r="L12" s="765"/>
      <c r="M12" s="766"/>
      <c r="O12" s="806"/>
      <c r="P12" s="770" t="s">
        <v>186</v>
      </c>
      <c r="Q12" s="771"/>
      <c r="R12" s="772"/>
      <c r="S12" s="92">
        <v>430</v>
      </c>
      <c r="T12" s="93"/>
      <c r="U12" s="764" t="s">
        <v>201</v>
      </c>
      <c r="V12" s="765"/>
      <c r="W12" s="765"/>
      <c r="X12" s="765"/>
      <c r="Y12" s="765"/>
      <c r="Z12" s="765"/>
      <c r="AA12" s="766"/>
    </row>
    <row r="13" spans="1:27" ht="12.75" customHeight="1">
      <c r="A13" s="806"/>
      <c r="B13" s="770" t="s">
        <v>78</v>
      </c>
      <c r="C13" s="771"/>
      <c r="D13" s="772"/>
      <c r="E13" s="92">
        <v>530</v>
      </c>
      <c r="F13" s="93"/>
      <c r="G13" s="764" t="s">
        <v>99</v>
      </c>
      <c r="H13" s="765"/>
      <c r="I13" s="765"/>
      <c r="J13" s="765"/>
      <c r="K13" s="765"/>
      <c r="L13" s="765"/>
      <c r="M13" s="766"/>
      <c r="O13" s="806"/>
      <c r="P13" s="770" t="s">
        <v>187</v>
      </c>
      <c r="Q13" s="771"/>
      <c r="R13" s="772"/>
      <c r="S13" s="92">
        <v>890</v>
      </c>
      <c r="T13" s="93"/>
      <c r="U13" s="764" t="s">
        <v>202</v>
      </c>
      <c r="V13" s="765"/>
      <c r="W13" s="765"/>
      <c r="X13" s="765"/>
      <c r="Y13" s="765"/>
      <c r="Z13" s="765"/>
      <c r="AA13" s="766"/>
    </row>
    <row r="14" spans="1:27" ht="12.75" customHeight="1">
      <c r="A14" s="806"/>
      <c r="B14" s="770" t="s">
        <v>79</v>
      </c>
      <c r="C14" s="771"/>
      <c r="D14" s="772"/>
      <c r="E14" s="92">
        <v>380</v>
      </c>
      <c r="F14" s="93"/>
      <c r="G14" s="764" t="s">
        <v>100</v>
      </c>
      <c r="H14" s="765"/>
      <c r="I14" s="765"/>
      <c r="J14" s="765"/>
      <c r="K14" s="765"/>
      <c r="L14" s="765"/>
      <c r="M14" s="766"/>
      <c r="O14" s="807"/>
      <c r="P14" s="776" t="s">
        <v>10</v>
      </c>
      <c r="Q14" s="611"/>
      <c r="R14" s="612"/>
      <c r="S14" s="96">
        <f>SUM(S6:S13)</f>
        <v>4960</v>
      </c>
      <c r="T14" s="98">
        <f>SUM(T6:T13)</f>
        <v>0</v>
      </c>
      <c r="U14" s="493"/>
      <c r="V14" s="494"/>
      <c r="W14" s="494"/>
      <c r="X14" s="494"/>
      <c r="Y14" s="494"/>
      <c r="Z14" s="494"/>
      <c r="AA14" s="495"/>
    </row>
    <row r="15" spans="1:27" ht="12.75" customHeight="1">
      <c r="A15" s="806"/>
      <c r="B15" s="770" t="s">
        <v>80</v>
      </c>
      <c r="C15" s="771"/>
      <c r="D15" s="772"/>
      <c r="E15" s="92">
        <v>300</v>
      </c>
      <c r="F15" s="93"/>
      <c r="G15" s="764" t="s">
        <v>101</v>
      </c>
      <c r="H15" s="765"/>
      <c r="I15" s="765"/>
      <c r="J15" s="765"/>
      <c r="K15" s="765"/>
      <c r="L15" s="765"/>
      <c r="M15" s="766"/>
      <c r="O15" s="805" t="s">
        <v>223</v>
      </c>
      <c r="P15" s="779" t="s">
        <v>188</v>
      </c>
      <c r="Q15" s="780"/>
      <c r="R15" s="781"/>
      <c r="S15" s="90">
        <v>450</v>
      </c>
      <c r="T15" s="93"/>
      <c r="U15" s="773" t="s">
        <v>203</v>
      </c>
      <c r="V15" s="774"/>
      <c r="W15" s="774"/>
      <c r="X15" s="774"/>
      <c r="Y15" s="774"/>
      <c r="Z15" s="774"/>
      <c r="AA15" s="775"/>
    </row>
    <row r="16" spans="1:27" ht="12.75" customHeight="1">
      <c r="A16" s="806"/>
      <c r="B16" s="770" t="s">
        <v>81</v>
      </c>
      <c r="C16" s="771"/>
      <c r="D16" s="772"/>
      <c r="E16" s="92">
        <v>450</v>
      </c>
      <c r="F16" s="93"/>
      <c r="G16" s="764" t="s">
        <v>102</v>
      </c>
      <c r="H16" s="765"/>
      <c r="I16" s="765"/>
      <c r="J16" s="765"/>
      <c r="K16" s="765"/>
      <c r="L16" s="765"/>
      <c r="M16" s="766"/>
      <c r="O16" s="806"/>
      <c r="P16" s="770" t="s">
        <v>189</v>
      </c>
      <c r="Q16" s="771"/>
      <c r="R16" s="772"/>
      <c r="S16" s="92">
        <v>540</v>
      </c>
      <c r="T16" s="93"/>
      <c r="U16" s="764" t="s">
        <v>204</v>
      </c>
      <c r="V16" s="765"/>
      <c r="W16" s="765"/>
      <c r="X16" s="765"/>
      <c r="Y16" s="765"/>
      <c r="Z16" s="765"/>
      <c r="AA16" s="766"/>
    </row>
    <row r="17" spans="1:27" ht="12.75" customHeight="1">
      <c r="A17" s="806"/>
      <c r="B17" s="770" t="s">
        <v>82</v>
      </c>
      <c r="C17" s="771"/>
      <c r="D17" s="772"/>
      <c r="E17" s="92">
        <v>380</v>
      </c>
      <c r="F17" s="93"/>
      <c r="G17" s="764" t="s">
        <v>103</v>
      </c>
      <c r="H17" s="765"/>
      <c r="I17" s="765"/>
      <c r="J17" s="765"/>
      <c r="K17" s="765"/>
      <c r="L17" s="765"/>
      <c r="M17" s="766"/>
      <c r="O17" s="806"/>
      <c r="P17" s="770" t="s">
        <v>190</v>
      </c>
      <c r="Q17" s="771"/>
      <c r="R17" s="772"/>
      <c r="S17" s="92">
        <v>520</v>
      </c>
      <c r="T17" s="93"/>
      <c r="U17" s="764" t="s">
        <v>205</v>
      </c>
      <c r="V17" s="765"/>
      <c r="W17" s="765"/>
      <c r="X17" s="765"/>
      <c r="Y17" s="765"/>
      <c r="Z17" s="765"/>
      <c r="AA17" s="766"/>
    </row>
    <row r="18" spans="1:27" ht="12.75" customHeight="1">
      <c r="A18" s="806"/>
      <c r="B18" s="770" t="s">
        <v>83</v>
      </c>
      <c r="C18" s="771"/>
      <c r="D18" s="772"/>
      <c r="E18" s="92">
        <v>340</v>
      </c>
      <c r="F18" s="93"/>
      <c r="G18" s="764" t="s">
        <v>104</v>
      </c>
      <c r="H18" s="765"/>
      <c r="I18" s="765"/>
      <c r="J18" s="765"/>
      <c r="K18" s="765"/>
      <c r="L18" s="765"/>
      <c r="M18" s="766"/>
      <c r="O18" s="806"/>
      <c r="P18" s="770" t="s">
        <v>191</v>
      </c>
      <c r="Q18" s="771"/>
      <c r="R18" s="772"/>
      <c r="S18" s="92">
        <v>460</v>
      </c>
      <c r="T18" s="93"/>
      <c r="U18" s="764" t="s">
        <v>206</v>
      </c>
      <c r="V18" s="765"/>
      <c r="W18" s="765"/>
      <c r="X18" s="765"/>
      <c r="Y18" s="765"/>
      <c r="Z18" s="765"/>
      <c r="AA18" s="766"/>
    </row>
    <row r="19" spans="1:27" ht="12.75" customHeight="1">
      <c r="A19" s="806"/>
      <c r="B19" s="770" t="s">
        <v>84</v>
      </c>
      <c r="C19" s="771"/>
      <c r="D19" s="772"/>
      <c r="E19" s="92">
        <v>420</v>
      </c>
      <c r="F19" s="93"/>
      <c r="G19" s="764" t="s">
        <v>105</v>
      </c>
      <c r="H19" s="765"/>
      <c r="I19" s="765"/>
      <c r="J19" s="765"/>
      <c r="K19" s="765"/>
      <c r="L19" s="765"/>
      <c r="M19" s="766"/>
      <c r="O19" s="806"/>
      <c r="P19" s="770" t="s">
        <v>192</v>
      </c>
      <c r="Q19" s="771"/>
      <c r="R19" s="772"/>
      <c r="S19" s="92">
        <v>490</v>
      </c>
      <c r="T19" s="93"/>
      <c r="U19" s="764" t="s">
        <v>207</v>
      </c>
      <c r="V19" s="765"/>
      <c r="W19" s="765"/>
      <c r="X19" s="765"/>
      <c r="Y19" s="765"/>
      <c r="Z19" s="765"/>
      <c r="AA19" s="766"/>
    </row>
    <row r="20" spans="1:27" ht="12.75" customHeight="1">
      <c r="A20" s="807"/>
      <c r="B20" s="776" t="s">
        <v>10</v>
      </c>
      <c r="C20" s="611"/>
      <c r="D20" s="612"/>
      <c r="E20" s="96">
        <f>SUM(E11:E19)</f>
        <v>3420</v>
      </c>
      <c r="F20" s="97">
        <f>SUM(F11:F19)</f>
        <v>0</v>
      </c>
      <c r="G20" s="493"/>
      <c r="H20" s="494"/>
      <c r="I20" s="494"/>
      <c r="J20" s="494"/>
      <c r="K20" s="494"/>
      <c r="L20" s="494"/>
      <c r="M20" s="495"/>
      <c r="O20" s="806"/>
      <c r="P20" s="770" t="s">
        <v>193</v>
      </c>
      <c r="Q20" s="771"/>
      <c r="R20" s="772"/>
      <c r="S20" s="92">
        <v>320</v>
      </c>
      <c r="T20" s="93"/>
      <c r="U20" s="764" t="s">
        <v>208</v>
      </c>
      <c r="V20" s="765"/>
      <c r="W20" s="765"/>
      <c r="X20" s="765"/>
      <c r="Y20" s="765"/>
      <c r="Z20" s="765"/>
      <c r="AA20" s="766"/>
    </row>
    <row r="21" spans="1:27" ht="12.75" customHeight="1">
      <c r="A21" s="805" t="s">
        <v>218</v>
      </c>
      <c r="B21" s="779" t="s">
        <v>86</v>
      </c>
      <c r="C21" s="780"/>
      <c r="D21" s="781"/>
      <c r="E21" s="90">
        <v>600</v>
      </c>
      <c r="F21" s="93"/>
      <c r="G21" s="773" t="s">
        <v>106</v>
      </c>
      <c r="H21" s="774"/>
      <c r="I21" s="774"/>
      <c r="J21" s="774"/>
      <c r="K21" s="774"/>
      <c r="L21" s="774"/>
      <c r="M21" s="775"/>
      <c r="O21" s="806"/>
      <c r="P21" s="770" t="s">
        <v>194</v>
      </c>
      <c r="Q21" s="771"/>
      <c r="R21" s="772"/>
      <c r="S21" s="92">
        <v>480</v>
      </c>
      <c r="T21" s="93"/>
      <c r="U21" s="764" t="s">
        <v>209</v>
      </c>
      <c r="V21" s="765"/>
      <c r="W21" s="765"/>
      <c r="X21" s="765"/>
      <c r="Y21" s="765"/>
      <c r="Z21" s="765"/>
      <c r="AA21" s="766"/>
    </row>
    <row r="22" spans="1:27" ht="12.75" customHeight="1">
      <c r="A22" s="806"/>
      <c r="B22" s="770" t="s">
        <v>87</v>
      </c>
      <c r="C22" s="771"/>
      <c r="D22" s="772"/>
      <c r="E22" s="92">
        <v>480</v>
      </c>
      <c r="F22" s="93"/>
      <c r="G22" s="764" t="s">
        <v>107</v>
      </c>
      <c r="H22" s="765"/>
      <c r="I22" s="765"/>
      <c r="J22" s="765"/>
      <c r="K22" s="765"/>
      <c r="L22" s="765"/>
      <c r="M22" s="766"/>
      <c r="O22" s="807"/>
      <c r="P22" s="776" t="s">
        <v>27</v>
      </c>
      <c r="Q22" s="611"/>
      <c r="R22" s="612"/>
      <c r="S22" s="96">
        <f>SUM(S15:S21)</f>
        <v>3260</v>
      </c>
      <c r="T22" s="98">
        <f>SUM(T15:T21)</f>
        <v>0</v>
      </c>
      <c r="U22" s="493"/>
      <c r="V22" s="494"/>
      <c r="W22" s="494"/>
      <c r="X22" s="494"/>
      <c r="Y22" s="494"/>
      <c r="Z22" s="494"/>
      <c r="AA22" s="495"/>
    </row>
    <row r="23" spans="1:27" ht="12.75" customHeight="1">
      <c r="A23" s="806"/>
      <c r="B23" s="770" t="s">
        <v>88</v>
      </c>
      <c r="C23" s="771"/>
      <c r="D23" s="772"/>
      <c r="E23" s="92">
        <v>540</v>
      </c>
      <c r="F23" s="93"/>
      <c r="G23" s="764" t="s">
        <v>108</v>
      </c>
      <c r="H23" s="765"/>
      <c r="I23" s="765"/>
      <c r="J23" s="765"/>
      <c r="K23" s="765"/>
      <c r="L23" s="765"/>
      <c r="M23" s="766"/>
      <c r="T23" s="99"/>
      <c r="U23" s="100"/>
      <c r="V23" s="101"/>
      <c r="W23" s="101"/>
      <c r="X23" s="101"/>
      <c r="Y23" s="101"/>
      <c r="Z23" s="101"/>
      <c r="AA23" s="101"/>
    </row>
    <row r="24" spans="1:27" ht="12.75" customHeight="1">
      <c r="A24" s="806"/>
      <c r="B24" s="770" t="s">
        <v>89</v>
      </c>
      <c r="C24" s="771"/>
      <c r="D24" s="772"/>
      <c r="E24" s="92">
        <v>300</v>
      </c>
      <c r="F24" s="93"/>
      <c r="G24" s="764" t="s">
        <v>109</v>
      </c>
      <c r="H24" s="765"/>
      <c r="I24" s="765"/>
      <c r="J24" s="765"/>
      <c r="K24" s="765"/>
      <c r="L24" s="765"/>
      <c r="M24" s="766"/>
      <c r="O24" s="803" t="s">
        <v>69</v>
      </c>
      <c r="P24" s="547"/>
      <c r="Q24" s="547"/>
      <c r="R24" s="804"/>
      <c r="S24" s="102">
        <f>SUM(S22,S14,E64,E53,E40,E27,E20,E10)</f>
        <v>33240</v>
      </c>
      <c r="T24" s="243">
        <f>SUM(T22,T14,F64,F53,F40,F27,F20,F10)</f>
        <v>0</v>
      </c>
      <c r="U24" s="103"/>
      <c r="V24" s="103"/>
      <c r="W24" s="103"/>
      <c r="X24" s="103"/>
      <c r="Y24" s="103"/>
      <c r="Z24" s="103"/>
      <c r="AA24" s="103"/>
    </row>
    <row r="25" spans="1:27" ht="12.75" customHeight="1">
      <c r="A25" s="806"/>
      <c r="B25" s="770" t="s">
        <v>90</v>
      </c>
      <c r="C25" s="771"/>
      <c r="D25" s="772"/>
      <c r="E25" s="92">
        <v>440</v>
      </c>
      <c r="F25" s="93"/>
      <c r="G25" s="764" t="s">
        <v>110</v>
      </c>
      <c r="H25" s="765"/>
      <c r="I25" s="765"/>
      <c r="J25" s="765"/>
      <c r="K25" s="765"/>
      <c r="L25" s="765"/>
      <c r="M25" s="766"/>
      <c r="T25" s="104"/>
      <c r="U25" s="103"/>
      <c r="V25" s="101"/>
      <c r="W25" s="101"/>
      <c r="X25" s="101"/>
      <c r="Y25" s="101"/>
      <c r="Z25" s="101"/>
      <c r="AA25" s="101"/>
    </row>
    <row r="26" spans="1:27" ht="12.75" customHeight="1">
      <c r="A26" s="806"/>
      <c r="B26" s="770" t="s">
        <v>91</v>
      </c>
      <c r="C26" s="771"/>
      <c r="D26" s="772"/>
      <c r="E26" s="92">
        <v>920</v>
      </c>
      <c r="F26" s="93"/>
      <c r="G26" s="764" t="s">
        <v>111</v>
      </c>
      <c r="H26" s="765"/>
      <c r="I26" s="765"/>
      <c r="J26" s="765"/>
      <c r="K26" s="765"/>
      <c r="L26" s="765"/>
      <c r="M26" s="766"/>
      <c r="T26" s="104"/>
      <c r="U26" s="103"/>
      <c r="V26" s="101"/>
      <c r="W26" s="101"/>
      <c r="X26" s="101"/>
      <c r="Y26" s="101"/>
      <c r="Z26" s="101"/>
      <c r="AA26" s="101"/>
    </row>
    <row r="27" spans="1:27" ht="12.75" customHeight="1">
      <c r="A27" s="807"/>
      <c r="B27" s="776" t="s">
        <v>10</v>
      </c>
      <c r="C27" s="611"/>
      <c r="D27" s="612"/>
      <c r="E27" s="96">
        <f>SUM(E21:E26)</f>
        <v>3280</v>
      </c>
      <c r="F27" s="97">
        <f>SUM(F21:F26)</f>
        <v>0</v>
      </c>
      <c r="G27" s="493"/>
      <c r="H27" s="494"/>
      <c r="I27" s="494"/>
      <c r="J27" s="494"/>
      <c r="K27" s="494"/>
      <c r="L27" s="494"/>
      <c r="M27" s="495"/>
      <c r="O27" s="177"/>
      <c r="S27" s="247"/>
      <c r="T27" s="248"/>
      <c r="U27" s="251"/>
      <c r="V27" s="251"/>
      <c r="W27" s="251"/>
      <c r="X27" s="251"/>
      <c r="Y27" s="251"/>
      <c r="Z27" s="251"/>
      <c r="AA27" s="251"/>
    </row>
    <row r="28" spans="1:27" ht="12.75" customHeight="1">
      <c r="A28" s="805" t="s">
        <v>219</v>
      </c>
      <c r="B28" s="779" t="s">
        <v>112</v>
      </c>
      <c r="C28" s="780"/>
      <c r="D28" s="781"/>
      <c r="E28" s="105">
        <v>610</v>
      </c>
      <c r="F28" s="93"/>
      <c r="G28" s="800" t="s">
        <v>124</v>
      </c>
      <c r="H28" s="801"/>
      <c r="I28" s="801"/>
      <c r="J28" s="801"/>
      <c r="K28" s="801"/>
      <c r="L28" s="801"/>
      <c r="M28" s="802"/>
      <c r="O28" s="177"/>
      <c r="S28" s="247"/>
      <c r="T28" s="248"/>
      <c r="U28" s="101"/>
      <c r="V28" s="101"/>
      <c r="W28" s="101"/>
      <c r="X28" s="101"/>
      <c r="Y28" s="101"/>
      <c r="Z28" s="101"/>
      <c r="AA28" s="101"/>
    </row>
    <row r="29" spans="1:27" ht="12.75" customHeight="1">
      <c r="A29" s="806"/>
      <c r="B29" s="770" t="s">
        <v>113</v>
      </c>
      <c r="C29" s="771"/>
      <c r="D29" s="772"/>
      <c r="E29" s="106">
        <v>400</v>
      </c>
      <c r="F29" s="93"/>
      <c r="G29" s="764" t="s">
        <v>125</v>
      </c>
      <c r="H29" s="765"/>
      <c r="I29" s="765"/>
      <c r="J29" s="765"/>
      <c r="K29" s="765"/>
      <c r="L29" s="765"/>
      <c r="M29" s="766"/>
      <c r="O29" s="177"/>
      <c r="S29" s="247"/>
      <c r="T29" s="248"/>
      <c r="U29" s="101"/>
      <c r="V29" s="101"/>
      <c r="W29" s="101"/>
      <c r="X29" s="101"/>
      <c r="Y29" s="101"/>
      <c r="Z29" s="101"/>
      <c r="AA29" s="101"/>
    </row>
    <row r="30" spans="1:27" ht="12.75" customHeight="1">
      <c r="A30" s="806"/>
      <c r="B30" s="770" t="s">
        <v>114</v>
      </c>
      <c r="C30" s="771"/>
      <c r="D30" s="772"/>
      <c r="E30" s="106">
        <v>310</v>
      </c>
      <c r="F30" s="93"/>
      <c r="G30" s="764" t="s">
        <v>126</v>
      </c>
      <c r="H30" s="765"/>
      <c r="I30" s="765"/>
      <c r="J30" s="765"/>
      <c r="K30" s="765"/>
      <c r="L30" s="765"/>
      <c r="M30" s="766"/>
      <c r="O30" s="177"/>
      <c r="S30" s="247"/>
      <c r="T30" s="248"/>
      <c r="U30" s="101"/>
      <c r="V30" s="101"/>
      <c r="W30" s="101"/>
      <c r="X30" s="101"/>
      <c r="Y30" s="101"/>
      <c r="Z30" s="101"/>
      <c r="AA30" s="101"/>
    </row>
    <row r="31" spans="1:27" ht="12.75" customHeight="1">
      <c r="A31" s="806"/>
      <c r="B31" s="770" t="s">
        <v>115</v>
      </c>
      <c r="C31" s="771"/>
      <c r="D31" s="772"/>
      <c r="E31" s="106">
        <v>320</v>
      </c>
      <c r="F31" s="93"/>
      <c r="G31" s="764" t="s">
        <v>127</v>
      </c>
      <c r="H31" s="765"/>
      <c r="I31" s="765"/>
      <c r="J31" s="765"/>
      <c r="K31" s="765"/>
      <c r="L31" s="765"/>
      <c r="M31" s="766"/>
      <c r="O31" s="177"/>
      <c r="S31" s="247"/>
      <c r="T31" s="248"/>
      <c r="U31" s="101"/>
      <c r="V31" s="101"/>
      <c r="W31" s="101"/>
      <c r="X31" s="101"/>
      <c r="Y31" s="101"/>
      <c r="Z31" s="101"/>
      <c r="AA31" s="101"/>
    </row>
    <row r="32" spans="1:27" ht="12.75" customHeight="1">
      <c r="A32" s="806"/>
      <c r="B32" s="770" t="s">
        <v>116</v>
      </c>
      <c r="C32" s="771"/>
      <c r="D32" s="772"/>
      <c r="E32" s="106">
        <v>1730</v>
      </c>
      <c r="F32" s="93"/>
      <c r="G32" s="764" t="s">
        <v>128</v>
      </c>
      <c r="H32" s="765"/>
      <c r="I32" s="765"/>
      <c r="J32" s="765"/>
      <c r="K32" s="765"/>
      <c r="L32" s="765"/>
      <c r="M32" s="766"/>
      <c r="O32" s="177"/>
      <c r="S32" s="247"/>
      <c r="T32" s="248"/>
      <c r="U32" s="101"/>
      <c r="V32" s="101"/>
      <c r="W32" s="101"/>
      <c r="X32" s="101"/>
      <c r="Y32" s="101"/>
      <c r="Z32" s="101"/>
      <c r="AA32" s="101"/>
    </row>
    <row r="33" spans="1:27" ht="12.75" customHeight="1">
      <c r="A33" s="806"/>
      <c r="B33" s="770" t="s">
        <v>117</v>
      </c>
      <c r="C33" s="771"/>
      <c r="D33" s="772"/>
      <c r="E33" s="106">
        <v>410</v>
      </c>
      <c r="F33" s="93"/>
      <c r="G33" s="764" t="s">
        <v>129</v>
      </c>
      <c r="H33" s="765"/>
      <c r="I33" s="765"/>
      <c r="J33" s="765"/>
      <c r="K33" s="765"/>
      <c r="L33" s="765"/>
      <c r="M33" s="766"/>
      <c r="O33" s="177"/>
      <c r="S33" s="247"/>
      <c r="T33" s="248"/>
      <c r="U33" s="101"/>
      <c r="V33" s="101"/>
      <c r="W33" s="101"/>
      <c r="X33" s="101"/>
      <c r="Y33" s="101"/>
      <c r="Z33" s="101"/>
      <c r="AA33" s="101"/>
    </row>
    <row r="34" spans="1:27" ht="12.75" customHeight="1">
      <c r="A34" s="806"/>
      <c r="B34" s="770" t="s">
        <v>118</v>
      </c>
      <c r="C34" s="771"/>
      <c r="D34" s="772"/>
      <c r="E34" s="106">
        <v>450</v>
      </c>
      <c r="F34" s="93"/>
      <c r="G34" s="764" t="s">
        <v>130</v>
      </c>
      <c r="H34" s="765"/>
      <c r="I34" s="765"/>
      <c r="J34" s="765"/>
      <c r="K34" s="765"/>
      <c r="L34" s="765"/>
      <c r="M34" s="766"/>
      <c r="O34" s="177"/>
      <c r="S34" s="247"/>
      <c r="T34" s="248"/>
      <c r="U34" s="101"/>
      <c r="V34" s="101"/>
      <c r="W34" s="101"/>
      <c r="X34" s="101"/>
      <c r="Y34" s="101"/>
      <c r="Z34" s="101"/>
      <c r="AA34" s="101"/>
    </row>
    <row r="35" spans="1:27" ht="12.75" customHeight="1">
      <c r="A35" s="806"/>
      <c r="B35" s="770" t="s">
        <v>119</v>
      </c>
      <c r="C35" s="771"/>
      <c r="D35" s="772"/>
      <c r="E35" s="106">
        <v>430</v>
      </c>
      <c r="F35" s="93"/>
      <c r="G35" s="764" t="s">
        <v>131</v>
      </c>
      <c r="H35" s="765"/>
      <c r="I35" s="765"/>
      <c r="J35" s="765"/>
      <c r="K35" s="765"/>
      <c r="L35" s="765"/>
      <c r="M35" s="766"/>
      <c r="O35" s="177"/>
      <c r="S35" s="247"/>
      <c r="T35" s="248"/>
      <c r="U35" s="101"/>
      <c r="V35" s="101"/>
      <c r="W35" s="101"/>
      <c r="X35" s="101"/>
      <c r="Y35" s="101"/>
      <c r="Z35" s="101"/>
      <c r="AA35" s="101"/>
    </row>
    <row r="36" spans="1:27" ht="12.75" customHeight="1">
      <c r="A36" s="806"/>
      <c r="B36" s="770" t="s">
        <v>120</v>
      </c>
      <c r="C36" s="771"/>
      <c r="D36" s="772"/>
      <c r="E36" s="106">
        <v>490</v>
      </c>
      <c r="F36" s="93"/>
      <c r="G36" s="764" t="s">
        <v>132</v>
      </c>
      <c r="H36" s="765"/>
      <c r="I36" s="765"/>
      <c r="J36" s="765"/>
      <c r="K36" s="765"/>
      <c r="L36" s="765"/>
      <c r="M36" s="766"/>
      <c r="O36" s="177"/>
      <c r="S36" s="247"/>
      <c r="T36" s="248"/>
      <c r="U36" s="101"/>
      <c r="V36" s="101"/>
      <c r="W36" s="101"/>
      <c r="X36" s="101"/>
      <c r="Y36" s="101"/>
      <c r="Z36" s="101"/>
      <c r="AA36" s="101"/>
    </row>
    <row r="37" spans="1:27" ht="12.75" customHeight="1">
      <c r="A37" s="806"/>
      <c r="B37" s="770" t="s">
        <v>121</v>
      </c>
      <c r="C37" s="771"/>
      <c r="D37" s="772"/>
      <c r="E37" s="106">
        <v>320</v>
      </c>
      <c r="F37" s="93"/>
      <c r="G37" s="764" t="s">
        <v>133</v>
      </c>
      <c r="H37" s="765"/>
      <c r="I37" s="765"/>
      <c r="J37" s="765"/>
      <c r="K37" s="765"/>
      <c r="L37" s="765"/>
      <c r="M37" s="766"/>
      <c r="O37" s="177"/>
      <c r="S37" s="247"/>
      <c r="T37" s="248"/>
      <c r="U37" s="101"/>
      <c r="V37" s="101"/>
      <c r="W37" s="101"/>
      <c r="X37" s="101"/>
      <c r="Y37" s="101"/>
      <c r="Z37" s="101"/>
      <c r="AA37" s="101"/>
    </row>
    <row r="38" spans="1:27" ht="12.75" customHeight="1">
      <c r="A38" s="806"/>
      <c r="B38" s="770" t="s">
        <v>122</v>
      </c>
      <c r="C38" s="771"/>
      <c r="D38" s="772"/>
      <c r="E38" s="106">
        <v>380</v>
      </c>
      <c r="F38" s="93"/>
      <c r="G38" s="764" t="s">
        <v>134</v>
      </c>
      <c r="H38" s="765"/>
      <c r="I38" s="765"/>
      <c r="J38" s="765"/>
      <c r="K38" s="765"/>
      <c r="L38" s="765"/>
      <c r="M38" s="766"/>
      <c r="O38" s="177"/>
      <c r="S38" s="247"/>
      <c r="T38" s="248"/>
      <c r="U38" s="101"/>
      <c r="V38" s="101"/>
      <c r="W38" s="101"/>
      <c r="X38" s="101"/>
      <c r="Y38" s="101"/>
      <c r="Z38" s="101"/>
      <c r="AA38" s="101"/>
    </row>
    <row r="39" spans="1:27" ht="12.75" customHeight="1">
      <c r="A39" s="806"/>
      <c r="B39" s="770" t="s">
        <v>123</v>
      </c>
      <c r="C39" s="771"/>
      <c r="D39" s="772"/>
      <c r="E39" s="92">
        <v>450</v>
      </c>
      <c r="F39" s="93"/>
      <c r="G39" s="782" t="s">
        <v>135</v>
      </c>
      <c r="H39" s="783"/>
      <c r="I39" s="783"/>
      <c r="J39" s="783"/>
      <c r="K39" s="783"/>
      <c r="L39" s="783"/>
      <c r="M39" s="784"/>
      <c r="O39" s="177"/>
      <c r="S39" s="247"/>
      <c r="T39" s="248"/>
      <c r="U39" s="101"/>
      <c r="V39" s="101"/>
      <c r="W39" s="101"/>
      <c r="X39" s="101"/>
      <c r="Y39" s="101"/>
      <c r="Z39" s="101"/>
      <c r="AA39" s="101"/>
    </row>
    <row r="40" spans="1:27" ht="12.75" customHeight="1">
      <c r="A40" s="807"/>
      <c r="B40" s="776" t="s">
        <v>10</v>
      </c>
      <c r="C40" s="611"/>
      <c r="D40" s="612"/>
      <c r="E40" s="96">
        <f>SUM(E28:E39)</f>
        <v>6300</v>
      </c>
      <c r="F40" s="97">
        <f>SUM(F28:F39)</f>
        <v>0</v>
      </c>
      <c r="G40" s="493"/>
      <c r="H40" s="494"/>
      <c r="I40" s="494"/>
      <c r="J40" s="494"/>
      <c r="K40" s="494"/>
      <c r="L40" s="494"/>
      <c r="M40" s="495"/>
      <c r="O40" s="177"/>
      <c r="S40" s="247"/>
      <c r="T40" s="248"/>
      <c r="U40" s="101"/>
      <c r="V40" s="101"/>
      <c r="W40" s="101"/>
      <c r="X40" s="101"/>
      <c r="Y40" s="101"/>
      <c r="Z40" s="101"/>
      <c r="AA40" s="101"/>
    </row>
    <row r="41" spans="1:27" ht="12.75" customHeight="1">
      <c r="A41" s="805" t="s">
        <v>220</v>
      </c>
      <c r="B41" s="779" t="s">
        <v>136</v>
      </c>
      <c r="C41" s="780"/>
      <c r="D41" s="781"/>
      <c r="E41" s="90">
        <v>540</v>
      </c>
      <c r="F41" s="93"/>
      <c r="G41" s="773" t="s">
        <v>148</v>
      </c>
      <c r="H41" s="774"/>
      <c r="I41" s="774"/>
      <c r="J41" s="774"/>
      <c r="K41" s="774"/>
      <c r="L41" s="774"/>
      <c r="M41" s="775"/>
      <c r="O41" s="177"/>
      <c r="S41" s="247"/>
      <c r="T41" s="248"/>
      <c r="U41" s="101"/>
      <c r="V41" s="101"/>
      <c r="W41" s="101"/>
      <c r="X41" s="101"/>
      <c r="Y41" s="101"/>
      <c r="Z41" s="101"/>
      <c r="AA41" s="101"/>
    </row>
    <row r="42" spans="1:27" ht="12.75" customHeight="1">
      <c r="A42" s="806"/>
      <c r="B42" s="770" t="s">
        <v>137</v>
      </c>
      <c r="C42" s="771"/>
      <c r="D42" s="772"/>
      <c r="E42" s="92">
        <v>670</v>
      </c>
      <c r="F42" s="93"/>
      <c r="G42" s="764" t="s">
        <v>149</v>
      </c>
      <c r="H42" s="765"/>
      <c r="I42" s="765"/>
      <c r="J42" s="765"/>
      <c r="K42" s="765"/>
      <c r="L42" s="765"/>
      <c r="M42" s="766"/>
      <c r="O42" s="177"/>
      <c r="S42" s="249"/>
      <c r="T42" s="248"/>
      <c r="U42" s="101"/>
      <c r="V42" s="101"/>
      <c r="W42" s="101"/>
      <c r="X42" s="101"/>
      <c r="Y42" s="101"/>
      <c r="Z42" s="101"/>
      <c r="AA42" s="101"/>
    </row>
    <row r="43" spans="1:27" ht="12.75" customHeight="1">
      <c r="A43" s="806"/>
      <c r="B43" s="770" t="s">
        <v>138</v>
      </c>
      <c r="C43" s="771"/>
      <c r="D43" s="772"/>
      <c r="E43" s="92">
        <v>480</v>
      </c>
      <c r="F43" s="93"/>
      <c r="G43" s="764" t="s">
        <v>150</v>
      </c>
      <c r="H43" s="765"/>
      <c r="I43" s="765"/>
      <c r="J43" s="765"/>
      <c r="K43" s="765"/>
      <c r="L43" s="765"/>
      <c r="M43" s="766"/>
      <c r="O43" s="177"/>
      <c r="S43" s="249"/>
      <c r="T43" s="248"/>
      <c r="U43" s="101"/>
      <c r="V43" s="101"/>
      <c r="W43" s="101"/>
      <c r="X43" s="101"/>
      <c r="Y43" s="101"/>
      <c r="Z43" s="101"/>
      <c r="AA43" s="101"/>
    </row>
    <row r="44" spans="1:27" ht="12.75" customHeight="1">
      <c r="A44" s="806"/>
      <c r="B44" s="770" t="s">
        <v>139</v>
      </c>
      <c r="C44" s="771"/>
      <c r="D44" s="772"/>
      <c r="E44" s="92">
        <v>290</v>
      </c>
      <c r="F44" s="93"/>
      <c r="G44" s="764" t="s">
        <v>151</v>
      </c>
      <c r="H44" s="765"/>
      <c r="I44" s="765"/>
      <c r="J44" s="765"/>
      <c r="K44" s="765"/>
      <c r="L44" s="765"/>
      <c r="M44" s="766"/>
      <c r="O44" s="177"/>
      <c r="P44" s="250"/>
      <c r="Q44" s="250"/>
      <c r="R44" s="250"/>
      <c r="S44" s="174"/>
      <c r="T44" s="115"/>
      <c r="U44" s="101"/>
      <c r="V44" s="101"/>
      <c r="W44" s="101"/>
      <c r="X44" s="101"/>
      <c r="Y44" s="101"/>
      <c r="Z44" s="101"/>
      <c r="AA44" s="101"/>
    </row>
    <row r="45" spans="1:27" ht="12.75" customHeight="1">
      <c r="A45" s="806"/>
      <c r="B45" s="770" t="s">
        <v>140</v>
      </c>
      <c r="C45" s="771"/>
      <c r="D45" s="772"/>
      <c r="E45" s="92">
        <v>540</v>
      </c>
      <c r="F45" s="93"/>
      <c r="G45" s="764" t="s">
        <v>152</v>
      </c>
      <c r="H45" s="765"/>
      <c r="I45" s="765"/>
      <c r="J45" s="765"/>
      <c r="K45" s="765"/>
      <c r="L45" s="765"/>
      <c r="M45" s="766"/>
      <c r="N45" s="227"/>
      <c r="T45" s="101"/>
      <c r="U45" s="101"/>
      <c r="V45" s="101"/>
      <c r="W45" s="101"/>
      <c r="X45" s="101"/>
      <c r="Y45" s="101"/>
      <c r="Z45" s="101"/>
      <c r="AA45" s="101"/>
    </row>
    <row r="46" spans="1:27" ht="12.75" customHeight="1">
      <c r="A46" s="806"/>
      <c r="B46" s="770" t="s">
        <v>141</v>
      </c>
      <c r="C46" s="771"/>
      <c r="D46" s="772"/>
      <c r="E46" s="92">
        <v>480</v>
      </c>
      <c r="F46" s="93"/>
      <c r="G46" s="764" t="s">
        <v>153</v>
      </c>
      <c r="H46" s="765"/>
      <c r="I46" s="765"/>
      <c r="J46" s="765"/>
      <c r="K46" s="765"/>
      <c r="L46" s="765"/>
      <c r="M46" s="766"/>
      <c r="S46" s="174"/>
      <c r="T46" s="115"/>
      <c r="U46" s="101"/>
      <c r="V46" s="101"/>
      <c r="W46" s="101"/>
      <c r="X46" s="101"/>
      <c r="Y46" s="101"/>
      <c r="Z46" s="101"/>
      <c r="AA46" s="101"/>
    </row>
    <row r="47" spans="1:27" ht="12.75" customHeight="1">
      <c r="A47" s="806"/>
      <c r="B47" s="770" t="s">
        <v>142</v>
      </c>
      <c r="C47" s="771"/>
      <c r="D47" s="772"/>
      <c r="E47" s="92">
        <v>370</v>
      </c>
      <c r="F47" s="93"/>
      <c r="G47" s="764" t="s">
        <v>154</v>
      </c>
      <c r="H47" s="765"/>
      <c r="I47" s="765"/>
      <c r="J47" s="765"/>
      <c r="K47" s="765"/>
      <c r="L47" s="765"/>
      <c r="M47" s="766"/>
    </row>
    <row r="48" spans="1:27" ht="12.75" customHeight="1">
      <c r="A48" s="806"/>
      <c r="B48" s="770" t="s">
        <v>143</v>
      </c>
      <c r="C48" s="771"/>
      <c r="D48" s="772"/>
      <c r="E48" s="92">
        <v>350</v>
      </c>
      <c r="F48" s="93"/>
      <c r="G48" s="764" t="s">
        <v>155</v>
      </c>
      <c r="H48" s="765"/>
      <c r="I48" s="765"/>
      <c r="J48" s="765"/>
      <c r="K48" s="765"/>
      <c r="L48" s="765"/>
      <c r="M48" s="766"/>
      <c r="T48" s="108"/>
      <c r="U48" s="109"/>
    </row>
    <row r="49" spans="1:27" ht="12.75" customHeight="1">
      <c r="A49" s="806"/>
      <c r="B49" s="770" t="s">
        <v>144</v>
      </c>
      <c r="C49" s="771"/>
      <c r="D49" s="772"/>
      <c r="E49" s="92">
        <v>360</v>
      </c>
      <c r="F49" s="93"/>
      <c r="G49" s="764" t="s">
        <v>156</v>
      </c>
      <c r="H49" s="765"/>
      <c r="I49" s="765"/>
      <c r="J49" s="765"/>
      <c r="K49" s="765"/>
      <c r="L49" s="765"/>
      <c r="M49" s="766"/>
      <c r="T49" s="108"/>
      <c r="U49" s="109"/>
    </row>
    <row r="50" spans="1:27" ht="12.75" customHeight="1">
      <c r="A50" s="806"/>
      <c r="B50" s="770" t="s">
        <v>145</v>
      </c>
      <c r="C50" s="771"/>
      <c r="D50" s="772"/>
      <c r="E50" s="92">
        <v>530</v>
      </c>
      <c r="F50" s="93"/>
      <c r="G50" s="764" t="s">
        <v>157</v>
      </c>
      <c r="H50" s="765"/>
      <c r="I50" s="765"/>
      <c r="J50" s="765"/>
      <c r="K50" s="765"/>
      <c r="L50" s="765"/>
      <c r="M50" s="766"/>
      <c r="T50" s="108"/>
      <c r="U50" s="109"/>
    </row>
    <row r="51" spans="1:27" ht="12.75" customHeight="1">
      <c r="A51" s="806"/>
      <c r="B51" s="770" t="s">
        <v>146</v>
      </c>
      <c r="C51" s="771"/>
      <c r="D51" s="772"/>
      <c r="E51" s="92">
        <v>400</v>
      </c>
      <c r="F51" s="93"/>
      <c r="G51" s="764" t="s">
        <v>158</v>
      </c>
      <c r="H51" s="765"/>
      <c r="I51" s="765"/>
      <c r="J51" s="765"/>
      <c r="K51" s="765"/>
      <c r="L51" s="765"/>
      <c r="M51" s="766"/>
      <c r="T51" s="108"/>
      <c r="U51" s="109"/>
    </row>
    <row r="52" spans="1:27" ht="12.75" customHeight="1">
      <c r="A52" s="806"/>
      <c r="B52" s="770" t="s">
        <v>147</v>
      </c>
      <c r="C52" s="771"/>
      <c r="D52" s="772"/>
      <c r="E52" s="92">
        <v>370</v>
      </c>
      <c r="F52" s="93"/>
      <c r="G52" s="764" t="s">
        <v>159</v>
      </c>
      <c r="H52" s="765"/>
      <c r="I52" s="765"/>
      <c r="J52" s="765"/>
      <c r="K52" s="765"/>
      <c r="L52" s="765"/>
      <c r="M52" s="766"/>
      <c r="T52" s="108"/>
      <c r="U52" s="109"/>
    </row>
    <row r="53" spans="1:27" ht="12.75" customHeight="1">
      <c r="A53" s="807"/>
      <c r="B53" s="776" t="s">
        <v>10</v>
      </c>
      <c r="C53" s="611"/>
      <c r="D53" s="612"/>
      <c r="E53" s="96">
        <f>SUM(E41:E52)</f>
        <v>5380</v>
      </c>
      <c r="F53" s="97">
        <f>SUM(F41:F52)</f>
        <v>0</v>
      </c>
      <c r="G53" s="493"/>
      <c r="H53" s="494"/>
      <c r="I53" s="494"/>
      <c r="J53" s="494"/>
      <c r="K53" s="494"/>
      <c r="L53" s="494"/>
      <c r="M53" s="495"/>
      <c r="T53" s="108"/>
      <c r="U53" s="109"/>
    </row>
    <row r="54" spans="1:27" ht="12.75" customHeight="1">
      <c r="A54" s="805" t="s">
        <v>224</v>
      </c>
      <c r="B54" s="779" t="s">
        <v>160</v>
      </c>
      <c r="C54" s="780"/>
      <c r="D54" s="781"/>
      <c r="E54" s="90">
        <v>480</v>
      </c>
      <c r="F54" s="93"/>
      <c r="G54" s="773" t="s">
        <v>170</v>
      </c>
      <c r="H54" s="774"/>
      <c r="I54" s="774"/>
      <c r="J54" s="774"/>
      <c r="K54" s="774"/>
      <c r="L54" s="774"/>
      <c r="M54" s="775"/>
      <c r="T54" s="108"/>
      <c r="U54" s="109"/>
    </row>
    <row r="55" spans="1:27" ht="12.75" customHeight="1">
      <c r="A55" s="806"/>
      <c r="B55" s="770" t="s">
        <v>161</v>
      </c>
      <c r="C55" s="771"/>
      <c r="D55" s="772"/>
      <c r="E55" s="92">
        <v>540</v>
      </c>
      <c r="F55" s="93"/>
      <c r="G55" s="764" t="s">
        <v>171</v>
      </c>
      <c r="H55" s="765"/>
      <c r="I55" s="765"/>
      <c r="J55" s="765"/>
      <c r="K55" s="765"/>
      <c r="L55" s="765"/>
      <c r="M55" s="766"/>
      <c r="T55" s="108"/>
      <c r="U55" s="109"/>
    </row>
    <row r="56" spans="1:27" ht="12.75" customHeight="1">
      <c r="A56" s="806"/>
      <c r="B56" s="770" t="s">
        <v>162</v>
      </c>
      <c r="C56" s="771"/>
      <c r="D56" s="772"/>
      <c r="E56" s="92">
        <v>580</v>
      </c>
      <c r="F56" s="93"/>
      <c r="G56" s="764" t="s">
        <v>172</v>
      </c>
      <c r="H56" s="765"/>
      <c r="I56" s="765"/>
      <c r="J56" s="765"/>
      <c r="K56" s="765"/>
      <c r="L56" s="765"/>
      <c r="M56" s="766"/>
      <c r="T56" s="108"/>
      <c r="U56" s="109"/>
    </row>
    <row r="57" spans="1:27" ht="12.75" customHeight="1">
      <c r="A57" s="806"/>
      <c r="B57" s="770" t="s">
        <v>163</v>
      </c>
      <c r="C57" s="771"/>
      <c r="D57" s="772"/>
      <c r="E57" s="92">
        <v>550</v>
      </c>
      <c r="F57" s="93"/>
      <c r="G57" s="764" t="s">
        <v>173</v>
      </c>
      <c r="H57" s="765"/>
      <c r="I57" s="765"/>
      <c r="J57" s="765"/>
      <c r="K57" s="765"/>
      <c r="L57" s="765"/>
      <c r="M57" s="766"/>
      <c r="T57" s="108"/>
      <c r="U57" s="109"/>
    </row>
    <row r="58" spans="1:27" ht="12.75" customHeight="1">
      <c r="A58" s="806"/>
      <c r="B58" s="770" t="s">
        <v>164</v>
      </c>
      <c r="C58" s="771"/>
      <c r="D58" s="772"/>
      <c r="E58" s="92">
        <v>430</v>
      </c>
      <c r="F58" s="93"/>
      <c r="G58" s="764" t="s">
        <v>174</v>
      </c>
      <c r="H58" s="765"/>
      <c r="I58" s="765"/>
      <c r="J58" s="765"/>
      <c r="K58" s="765"/>
      <c r="L58" s="765"/>
      <c r="M58" s="766"/>
      <c r="T58" s="108"/>
      <c r="U58" s="109"/>
    </row>
    <row r="59" spans="1:27" ht="12.75" customHeight="1">
      <c r="A59" s="806"/>
      <c r="B59" s="770" t="s">
        <v>165</v>
      </c>
      <c r="C59" s="771"/>
      <c r="D59" s="772"/>
      <c r="E59" s="92">
        <v>410</v>
      </c>
      <c r="F59" s="93"/>
      <c r="G59" s="764" t="s">
        <v>175</v>
      </c>
      <c r="H59" s="765"/>
      <c r="I59" s="765"/>
      <c r="J59" s="765"/>
      <c r="K59" s="765"/>
      <c r="L59" s="765"/>
      <c r="M59" s="766"/>
      <c r="T59" s="108"/>
      <c r="U59" s="109"/>
    </row>
    <row r="60" spans="1:27" ht="12.75" customHeight="1">
      <c r="A60" s="806"/>
      <c r="B60" s="770" t="s">
        <v>166</v>
      </c>
      <c r="C60" s="771"/>
      <c r="D60" s="772"/>
      <c r="E60" s="92">
        <v>480</v>
      </c>
      <c r="F60" s="93"/>
      <c r="G60" s="764" t="s">
        <v>176</v>
      </c>
      <c r="H60" s="765"/>
      <c r="I60" s="765"/>
      <c r="J60" s="765"/>
      <c r="K60" s="765"/>
      <c r="L60" s="765"/>
      <c r="M60" s="766"/>
      <c r="T60" s="108"/>
      <c r="U60" s="109"/>
    </row>
    <row r="61" spans="1:27" ht="12.75" customHeight="1">
      <c r="A61" s="806"/>
      <c r="B61" s="770" t="s">
        <v>167</v>
      </c>
      <c r="C61" s="771"/>
      <c r="D61" s="772"/>
      <c r="E61" s="92">
        <v>650</v>
      </c>
      <c r="F61" s="93"/>
      <c r="G61" s="764" t="s">
        <v>177</v>
      </c>
      <c r="H61" s="765"/>
      <c r="I61" s="765"/>
      <c r="J61" s="765"/>
      <c r="K61" s="765"/>
      <c r="L61" s="765"/>
      <c r="M61" s="766"/>
      <c r="T61" s="108"/>
      <c r="U61" s="109"/>
    </row>
    <row r="62" spans="1:27" ht="12.75" customHeight="1">
      <c r="A62" s="806"/>
      <c r="B62" s="770" t="s">
        <v>168</v>
      </c>
      <c r="C62" s="771"/>
      <c r="D62" s="772"/>
      <c r="E62" s="92">
        <v>830</v>
      </c>
      <c r="F62" s="93"/>
      <c r="G62" s="764" t="s">
        <v>178</v>
      </c>
      <c r="H62" s="765"/>
      <c r="I62" s="765"/>
      <c r="J62" s="765"/>
      <c r="K62" s="765"/>
      <c r="L62" s="765"/>
      <c r="M62" s="766"/>
      <c r="T62" s="108"/>
      <c r="U62" s="109"/>
    </row>
    <row r="63" spans="1:27" ht="12.75" customHeight="1">
      <c r="A63" s="806"/>
      <c r="B63" s="770" t="s">
        <v>169</v>
      </c>
      <c r="C63" s="771"/>
      <c r="D63" s="772"/>
      <c r="E63" s="92">
        <v>270</v>
      </c>
      <c r="F63" s="93"/>
      <c r="G63" s="764" t="s">
        <v>179</v>
      </c>
      <c r="H63" s="765"/>
      <c r="I63" s="765"/>
      <c r="J63" s="765"/>
      <c r="K63" s="765"/>
      <c r="L63" s="765"/>
      <c r="M63" s="766"/>
    </row>
    <row r="64" spans="1:27" s="111" customFormat="1" ht="12.75" customHeight="1">
      <c r="A64" s="807"/>
      <c r="B64" s="776" t="s">
        <v>10</v>
      </c>
      <c r="C64" s="611"/>
      <c r="D64" s="612"/>
      <c r="E64" s="96">
        <f>SUM(E54:E63)</f>
        <v>5220</v>
      </c>
      <c r="F64" s="110">
        <f>SUM(F54:F63)</f>
        <v>0</v>
      </c>
      <c r="G64" s="808"/>
      <c r="H64" s="809"/>
      <c r="I64" s="809"/>
      <c r="J64" s="809"/>
      <c r="K64" s="809"/>
      <c r="L64" s="809"/>
      <c r="M64" s="810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2"/>
      <c r="B65" s="113"/>
      <c r="C65" s="113"/>
      <c r="D65" s="114"/>
      <c r="E65" s="115"/>
      <c r="F65" s="116"/>
      <c r="G65" s="116"/>
      <c r="H65" s="116"/>
      <c r="I65" s="116"/>
      <c r="J65" s="116"/>
      <c r="K65" s="116"/>
      <c r="L65" s="116"/>
      <c r="M65" s="116"/>
    </row>
    <row r="66" spans="1:27" ht="12.75" customHeight="1">
      <c r="A66" s="763" t="s">
        <v>28</v>
      </c>
      <c r="B66" s="763"/>
      <c r="C66" s="763"/>
      <c r="D66" s="763"/>
      <c r="E66" s="763"/>
      <c r="F66" s="763"/>
      <c r="G66" s="763"/>
      <c r="H66" s="763"/>
      <c r="I66" s="763"/>
      <c r="J66" s="763"/>
      <c r="K66" s="763"/>
      <c r="L66" s="763"/>
      <c r="M66" s="763"/>
      <c r="N66" s="763"/>
      <c r="O66" s="763"/>
      <c r="P66" s="763"/>
      <c r="Q66" s="763"/>
      <c r="R66" s="763"/>
      <c r="S66" s="763"/>
      <c r="T66" s="763"/>
      <c r="U66" s="763"/>
      <c r="V66" s="763"/>
      <c r="W66" s="763"/>
      <c r="X66" s="763"/>
      <c r="Y66" s="763"/>
      <c r="Z66" s="763"/>
      <c r="AA66" s="763"/>
    </row>
    <row r="67" spans="1:27" ht="12.75" customHeight="1">
      <c r="A67" s="10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67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</mergeCells>
  <phoneticPr fontId="20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topLeftCell="A36" zoomScale="120" zoomScaleNormal="120" zoomScaleSheetLayoutView="65" workbookViewId="0">
      <selection activeCell="S73" sqref="S73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47" t="s">
        <v>790</v>
      </c>
      <c r="B1" s="523"/>
      <c r="C1" s="848"/>
      <c r="D1" s="849" t="s">
        <v>396</v>
      </c>
      <c r="E1" s="848"/>
      <c r="F1" s="849" t="s">
        <v>397</v>
      </c>
      <c r="G1" s="848"/>
      <c r="H1" s="860" t="s">
        <v>11</v>
      </c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4" t="str">
        <f>集計表!AB1</f>
        <v>2025/5</v>
      </c>
      <c r="Y1" s="544"/>
      <c r="Z1" s="544"/>
      <c r="AA1" s="545"/>
    </row>
    <row r="2" spans="1:27" ht="18.75" customHeight="1">
      <c r="A2" s="524" t="s">
        <v>56</v>
      </c>
      <c r="B2" s="525"/>
      <c r="C2" s="526"/>
      <c r="D2" s="533">
        <f>SUM(宗像市!D2)</f>
        <v>2025</v>
      </c>
      <c r="E2" s="533"/>
      <c r="F2" s="798">
        <f>集計表!F2</f>
        <v>45777</v>
      </c>
      <c r="G2" s="798"/>
      <c r="H2" s="42" t="s">
        <v>1561</v>
      </c>
      <c r="I2" s="42" t="s">
        <v>29</v>
      </c>
      <c r="J2" s="799">
        <f>集計表!L2</f>
        <v>45779</v>
      </c>
      <c r="K2" s="861"/>
      <c r="L2" s="861"/>
      <c r="M2" s="861"/>
      <c r="N2" s="43" t="s">
        <v>57</v>
      </c>
      <c r="O2" s="44" t="s">
        <v>30</v>
      </c>
      <c r="P2" s="793">
        <f>集計表!R2</f>
        <v>45780</v>
      </c>
      <c r="Q2" s="793"/>
      <c r="R2" s="45" t="s">
        <v>31</v>
      </c>
      <c r="S2" s="118" t="s">
        <v>32</v>
      </c>
      <c r="T2" s="84" t="s">
        <v>20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1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T4" s="547" t="s">
        <v>6</v>
      </c>
      <c r="U4" s="547"/>
      <c r="V4" s="547"/>
      <c r="W4" s="85" t="s">
        <v>34</v>
      </c>
      <c r="X4" s="865">
        <f>F60+T51+T73</f>
        <v>0</v>
      </c>
      <c r="Y4" s="620"/>
      <c r="Z4" s="620"/>
      <c r="AA4" s="47" t="s">
        <v>35</v>
      </c>
    </row>
    <row r="5" spans="1:27" ht="12.75" customHeight="1">
      <c r="A5" s="86"/>
      <c r="B5" s="785" t="s">
        <v>36</v>
      </c>
      <c r="C5" s="786"/>
      <c r="D5" s="786"/>
      <c r="E5" s="119" t="s">
        <v>7</v>
      </c>
      <c r="F5" s="88" t="s">
        <v>8</v>
      </c>
      <c r="G5" s="786" t="s">
        <v>24</v>
      </c>
      <c r="H5" s="786"/>
      <c r="I5" s="786"/>
      <c r="J5" s="786"/>
      <c r="K5" s="786"/>
      <c r="L5" s="786"/>
      <c r="M5" s="795"/>
      <c r="O5" s="89"/>
      <c r="P5" s="785" t="s">
        <v>25</v>
      </c>
      <c r="Q5" s="786"/>
      <c r="R5" s="786"/>
      <c r="S5" s="119" t="s">
        <v>7</v>
      </c>
      <c r="T5" s="88" t="s">
        <v>8</v>
      </c>
      <c r="U5" s="786" t="s">
        <v>24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67</v>
      </c>
      <c r="B6" s="866" t="s">
        <v>225</v>
      </c>
      <c r="C6" s="867"/>
      <c r="D6" s="868"/>
      <c r="E6" s="105">
        <v>470</v>
      </c>
      <c r="F6" s="120"/>
      <c r="G6" s="830" t="s">
        <v>234</v>
      </c>
      <c r="H6" s="831"/>
      <c r="I6" s="831"/>
      <c r="J6" s="831"/>
      <c r="K6" s="831"/>
      <c r="L6" s="831"/>
      <c r="M6" s="832"/>
      <c r="O6" s="805" t="s">
        <v>330</v>
      </c>
      <c r="P6" s="779" t="s">
        <v>2144</v>
      </c>
      <c r="Q6" s="780"/>
      <c r="R6" s="781"/>
      <c r="S6" s="105">
        <v>200</v>
      </c>
      <c r="T6" s="91"/>
      <c r="U6" s="773" t="s">
        <v>2145</v>
      </c>
      <c r="V6" s="774"/>
      <c r="W6" s="774"/>
      <c r="X6" s="774"/>
      <c r="Y6" s="774"/>
      <c r="Z6" s="774"/>
      <c r="AA6" s="775"/>
    </row>
    <row r="7" spans="1:27" ht="12.75" customHeight="1">
      <c r="A7" s="806"/>
      <c r="B7" s="823" t="s">
        <v>2077</v>
      </c>
      <c r="C7" s="824"/>
      <c r="D7" s="825"/>
      <c r="E7" s="106">
        <v>640</v>
      </c>
      <c r="F7" s="121"/>
      <c r="G7" s="827" t="s">
        <v>2079</v>
      </c>
      <c r="H7" s="828"/>
      <c r="I7" s="828"/>
      <c r="J7" s="828"/>
      <c r="K7" s="828"/>
      <c r="L7" s="828"/>
      <c r="M7" s="829"/>
      <c r="O7" s="806"/>
      <c r="P7" s="869" t="s">
        <v>2143</v>
      </c>
      <c r="Q7" s="870"/>
      <c r="R7" s="871"/>
      <c r="S7" s="122">
        <v>310</v>
      </c>
      <c r="T7" s="123"/>
      <c r="U7" s="872" t="s">
        <v>2146</v>
      </c>
      <c r="V7" s="873"/>
      <c r="W7" s="873"/>
      <c r="X7" s="873"/>
      <c r="Y7" s="873"/>
      <c r="Z7" s="873"/>
      <c r="AA7" s="874"/>
    </row>
    <row r="8" spans="1:27" ht="12.75" customHeight="1">
      <c r="A8" s="806"/>
      <c r="B8" s="823" t="s">
        <v>2078</v>
      </c>
      <c r="C8" s="824"/>
      <c r="D8" s="825"/>
      <c r="E8" s="106">
        <v>500</v>
      </c>
      <c r="F8" s="121"/>
      <c r="G8" s="827" t="s">
        <v>2080</v>
      </c>
      <c r="H8" s="828"/>
      <c r="I8" s="828"/>
      <c r="J8" s="828"/>
      <c r="K8" s="828"/>
      <c r="L8" s="828"/>
      <c r="M8" s="829"/>
      <c r="O8" s="806"/>
      <c r="P8" s="823" t="s">
        <v>320</v>
      </c>
      <c r="Q8" s="824"/>
      <c r="R8" s="825"/>
      <c r="S8" s="106">
        <v>530</v>
      </c>
      <c r="T8" s="121"/>
      <c r="U8" s="764" t="s">
        <v>325</v>
      </c>
      <c r="V8" s="765"/>
      <c r="W8" s="765"/>
      <c r="X8" s="765"/>
      <c r="Y8" s="765"/>
      <c r="Z8" s="765"/>
      <c r="AA8" s="766"/>
    </row>
    <row r="9" spans="1:27" ht="12.75" customHeight="1">
      <c r="A9" s="806"/>
      <c r="B9" s="823" t="s">
        <v>226</v>
      </c>
      <c r="C9" s="824"/>
      <c r="D9" s="825"/>
      <c r="E9" s="106">
        <v>390</v>
      </c>
      <c r="F9" s="121"/>
      <c r="G9" s="827" t="s">
        <v>235</v>
      </c>
      <c r="H9" s="828"/>
      <c r="I9" s="828"/>
      <c r="J9" s="828"/>
      <c r="K9" s="828"/>
      <c r="L9" s="828"/>
      <c r="M9" s="829"/>
      <c r="O9" s="806"/>
      <c r="P9" s="826" t="s">
        <v>2086</v>
      </c>
      <c r="Q9" s="667"/>
      <c r="R9" s="668"/>
      <c r="S9" s="92">
        <v>300</v>
      </c>
      <c r="T9" s="93"/>
      <c r="U9" s="764" t="s">
        <v>2088</v>
      </c>
      <c r="V9" s="765"/>
      <c r="W9" s="765"/>
      <c r="X9" s="765"/>
      <c r="Y9" s="765"/>
      <c r="Z9" s="765"/>
      <c r="AA9" s="766"/>
    </row>
    <row r="10" spans="1:27" ht="12.75" customHeight="1">
      <c r="A10" s="806"/>
      <c r="B10" s="823" t="s">
        <v>227</v>
      </c>
      <c r="C10" s="824"/>
      <c r="D10" s="825"/>
      <c r="E10" s="106">
        <v>530</v>
      </c>
      <c r="F10" s="121"/>
      <c r="G10" s="827" t="s">
        <v>236</v>
      </c>
      <c r="H10" s="828"/>
      <c r="I10" s="828"/>
      <c r="J10" s="828"/>
      <c r="K10" s="828"/>
      <c r="L10" s="828"/>
      <c r="M10" s="829"/>
      <c r="O10" s="806"/>
      <c r="P10" s="826" t="s">
        <v>2087</v>
      </c>
      <c r="Q10" s="667"/>
      <c r="R10" s="668"/>
      <c r="S10" s="92">
        <v>310</v>
      </c>
      <c r="T10" s="93"/>
      <c r="U10" s="448" t="s">
        <v>2089</v>
      </c>
      <c r="V10" s="449"/>
      <c r="W10" s="449"/>
      <c r="X10" s="449"/>
      <c r="Y10" s="449"/>
      <c r="Z10" s="449"/>
      <c r="AA10" s="456"/>
    </row>
    <row r="11" spans="1:27" ht="12.75" customHeight="1">
      <c r="A11" s="806"/>
      <c r="B11" s="823" t="s">
        <v>228</v>
      </c>
      <c r="C11" s="824"/>
      <c r="D11" s="825"/>
      <c r="E11" s="106">
        <v>490</v>
      </c>
      <c r="F11" s="121"/>
      <c r="G11" s="827" t="s">
        <v>237</v>
      </c>
      <c r="H11" s="828"/>
      <c r="I11" s="828"/>
      <c r="J11" s="828"/>
      <c r="K11" s="828"/>
      <c r="L11" s="828"/>
      <c r="M11" s="829"/>
      <c r="O11" s="806"/>
      <c r="P11" s="823" t="s">
        <v>321</v>
      </c>
      <c r="Q11" s="824"/>
      <c r="R11" s="825"/>
      <c r="S11" s="106">
        <v>460</v>
      </c>
      <c r="T11" s="121"/>
      <c r="U11" s="764" t="s">
        <v>326</v>
      </c>
      <c r="V11" s="765"/>
      <c r="W11" s="765"/>
      <c r="X11" s="765"/>
      <c r="Y11" s="765"/>
      <c r="Z11" s="765"/>
      <c r="AA11" s="766"/>
    </row>
    <row r="12" spans="1:27" ht="12.75" customHeight="1">
      <c r="A12" s="806"/>
      <c r="B12" s="823" t="s">
        <v>229</v>
      </c>
      <c r="C12" s="824"/>
      <c r="D12" s="825"/>
      <c r="E12" s="106">
        <v>340</v>
      </c>
      <c r="F12" s="121"/>
      <c r="G12" s="827" t="s">
        <v>238</v>
      </c>
      <c r="H12" s="828"/>
      <c r="I12" s="828"/>
      <c r="J12" s="828"/>
      <c r="K12" s="828"/>
      <c r="L12" s="828"/>
      <c r="M12" s="829"/>
      <c r="O12" s="806"/>
      <c r="P12" s="823" t="s">
        <v>322</v>
      </c>
      <c r="Q12" s="824"/>
      <c r="R12" s="825"/>
      <c r="S12" s="106">
        <v>220</v>
      </c>
      <c r="T12" s="121"/>
      <c r="U12" s="764" t="s">
        <v>327</v>
      </c>
      <c r="V12" s="765"/>
      <c r="W12" s="765"/>
      <c r="X12" s="765"/>
      <c r="Y12" s="765"/>
      <c r="Z12" s="765"/>
      <c r="AA12" s="766"/>
    </row>
    <row r="13" spans="1:27" ht="12.75" customHeight="1">
      <c r="A13" s="806"/>
      <c r="B13" s="823" t="s">
        <v>230</v>
      </c>
      <c r="C13" s="824"/>
      <c r="D13" s="825"/>
      <c r="E13" s="106">
        <v>300</v>
      </c>
      <c r="F13" s="121"/>
      <c r="G13" s="827" t="s">
        <v>239</v>
      </c>
      <c r="H13" s="828"/>
      <c r="I13" s="828"/>
      <c r="J13" s="828"/>
      <c r="K13" s="828"/>
      <c r="L13" s="828"/>
      <c r="M13" s="829"/>
      <c r="O13" s="806"/>
      <c r="P13" s="823" t="s">
        <v>323</v>
      </c>
      <c r="Q13" s="824"/>
      <c r="R13" s="825"/>
      <c r="S13" s="106">
        <v>410</v>
      </c>
      <c r="T13" s="121"/>
      <c r="U13" s="764" t="s">
        <v>328</v>
      </c>
      <c r="V13" s="765"/>
      <c r="W13" s="765"/>
      <c r="X13" s="765"/>
      <c r="Y13" s="765"/>
      <c r="Z13" s="765"/>
      <c r="AA13" s="766"/>
    </row>
    <row r="14" spans="1:27" ht="12.75" customHeight="1">
      <c r="A14" s="806"/>
      <c r="B14" s="823" t="s">
        <v>231</v>
      </c>
      <c r="C14" s="824"/>
      <c r="D14" s="825"/>
      <c r="E14" s="106">
        <v>540</v>
      </c>
      <c r="F14" s="121"/>
      <c r="G14" s="827" t="s">
        <v>240</v>
      </c>
      <c r="H14" s="828"/>
      <c r="I14" s="828"/>
      <c r="J14" s="828"/>
      <c r="K14" s="828"/>
      <c r="L14" s="828"/>
      <c r="M14" s="829"/>
      <c r="O14" s="806"/>
      <c r="P14" s="770" t="s">
        <v>324</v>
      </c>
      <c r="Q14" s="771"/>
      <c r="R14" s="772"/>
      <c r="S14" s="106">
        <v>260</v>
      </c>
      <c r="T14" s="93"/>
      <c r="U14" s="764" t="s">
        <v>329</v>
      </c>
      <c r="V14" s="765"/>
      <c r="W14" s="765"/>
      <c r="X14" s="765"/>
      <c r="Y14" s="765"/>
      <c r="Z14" s="765"/>
      <c r="AA14" s="766"/>
    </row>
    <row r="15" spans="1:27" ht="12.75" customHeight="1">
      <c r="A15" s="806"/>
      <c r="B15" s="862" t="s">
        <v>232</v>
      </c>
      <c r="C15" s="863"/>
      <c r="D15" s="864"/>
      <c r="E15" s="106">
        <v>450</v>
      </c>
      <c r="F15" s="121"/>
      <c r="G15" s="854" t="s">
        <v>241</v>
      </c>
      <c r="H15" s="855"/>
      <c r="I15" s="855"/>
      <c r="J15" s="855"/>
      <c r="K15" s="855"/>
      <c r="L15" s="855"/>
      <c r="M15" s="856"/>
      <c r="O15" s="807"/>
      <c r="P15" s="776" t="s">
        <v>10</v>
      </c>
      <c r="Q15" s="611"/>
      <c r="R15" s="612"/>
      <c r="S15" s="107">
        <f>SUM(S6:S14)</f>
        <v>3000</v>
      </c>
      <c r="T15" s="98">
        <f>SUM(T6:T14)</f>
        <v>0</v>
      </c>
      <c r="U15" s="493"/>
      <c r="V15" s="494"/>
      <c r="W15" s="494"/>
      <c r="X15" s="494"/>
      <c r="Y15" s="494"/>
      <c r="Z15" s="494"/>
      <c r="AA15" s="495"/>
    </row>
    <row r="16" spans="1:27" ht="12.75" customHeight="1">
      <c r="A16" s="806"/>
      <c r="B16" s="836" t="s">
        <v>233</v>
      </c>
      <c r="C16" s="837"/>
      <c r="D16" s="837"/>
      <c r="E16" s="106">
        <v>320</v>
      </c>
      <c r="F16" s="121"/>
      <c r="G16" s="783" t="s">
        <v>242</v>
      </c>
      <c r="H16" s="783"/>
      <c r="I16" s="783"/>
      <c r="J16" s="783"/>
      <c r="K16" s="783"/>
      <c r="L16" s="783"/>
      <c r="M16" s="784"/>
      <c r="O16" s="318" t="s">
        <v>341</v>
      </c>
      <c r="P16" s="770" t="s">
        <v>335</v>
      </c>
      <c r="Q16" s="771"/>
      <c r="R16" s="772"/>
      <c r="S16" s="105">
        <v>380</v>
      </c>
      <c r="T16" s="93"/>
      <c r="U16" s="773" t="s">
        <v>336</v>
      </c>
      <c r="V16" s="774"/>
      <c r="W16" s="774"/>
      <c r="X16" s="774"/>
      <c r="Y16" s="774"/>
      <c r="Z16" s="774"/>
      <c r="AA16" s="775"/>
    </row>
    <row r="17" spans="1:27" ht="12.75" customHeight="1">
      <c r="A17" s="807"/>
      <c r="B17" s="776" t="s">
        <v>26</v>
      </c>
      <c r="C17" s="611"/>
      <c r="D17" s="612"/>
      <c r="E17" s="107">
        <f>SUM(E6:E16)</f>
        <v>4970</v>
      </c>
      <c r="F17" s="124">
        <f>SUM(F6:F16)</f>
        <v>0</v>
      </c>
      <c r="G17" s="493"/>
      <c r="H17" s="494"/>
      <c r="I17" s="494"/>
      <c r="J17" s="494"/>
      <c r="K17" s="494"/>
      <c r="L17" s="494"/>
      <c r="M17" s="495"/>
      <c r="O17" s="319"/>
      <c r="P17" s="826" t="s">
        <v>1564</v>
      </c>
      <c r="Q17" s="667"/>
      <c r="R17" s="668"/>
      <c r="S17" s="106">
        <v>360</v>
      </c>
      <c r="T17" s="93"/>
      <c r="U17" s="764" t="s">
        <v>1562</v>
      </c>
      <c r="V17" s="765"/>
      <c r="W17" s="765"/>
      <c r="X17" s="765"/>
      <c r="Y17" s="765"/>
      <c r="Z17" s="765"/>
      <c r="AA17" s="766"/>
    </row>
    <row r="18" spans="1:27" ht="12.75" customHeight="1">
      <c r="A18" s="805" t="s">
        <v>263</v>
      </c>
      <c r="B18" s="770" t="s">
        <v>243</v>
      </c>
      <c r="C18" s="771"/>
      <c r="D18" s="772"/>
      <c r="E18" s="105">
        <v>360</v>
      </c>
      <c r="F18" s="93"/>
      <c r="G18" s="857" t="s">
        <v>253</v>
      </c>
      <c r="H18" s="858"/>
      <c r="I18" s="858"/>
      <c r="J18" s="858"/>
      <c r="K18" s="858"/>
      <c r="L18" s="858"/>
      <c r="M18" s="859"/>
      <c r="O18" s="319"/>
      <c r="P18" s="826" t="s">
        <v>1565</v>
      </c>
      <c r="Q18" s="667"/>
      <c r="R18" s="668"/>
      <c r="S18" s="106">
        <v>290</v>
      </c>
      <c r="T18" s="93"/>
      <c r="U18" s="764" t="s">
        <v>1563</v>
      </c>
      <c r="V18" s="765"/>
      <c r="W18" s="765"/>
      <c r="X18" s="765"/>
      <c r="Y18" s="765"/>
      <c r="Z18" s="765"/>
      <c r="AA18" s="766"/>
    </row>
    <row r="19" spans="1:27" ht="12.75" customHeight="1">
      <c r="A19" s="806"/>
      <c r="B19" s="770" t="s">
        <v>244</v>
      </c>
      <c r="C19" s="771"/>
      <c r="D19" s="772"/>
      <c r="E19" s="106">
        <v>550</v>
      </c>
      <c r="F19" s="93"/>
      <c r="G19" s="819" t="s">
        <v>254</v>
      </c>
      <c r="H19" s="820"/>
      <c r="I19" s="820"/>
      <c r="J19" s="820"/>
      <c r="K19" s="820"/>
      <c r="L19" s="820"/>
      <c r="M19" s="821"/>
      <c r="O19" s="319"/>
      <c r="P19" s="770" t="s">
        <v>331</v>
      </c>
      <c r="Q19" s="771"/>
      <c r="R19" s="772"/>
      <c r="S19" s="106">
        <v>430</v>
      </c>
      <c r="T19" s="93"/>
      <c r="U19" s="764" t="s">
        <v>337</v>
      </c>
      <c r="V19" s="765"/>
      <c r="W19" s="765"/>
      <c r="X19" s="765"/>
      <c r="Y19" s="765"/>
      <c r="Z19" s="765"/>
      <c r="AA19" s="766"/>
    </row>
    <row r="20" spans="1:27" ht="12.75" customHeight="1">
      <c r="A20" s="806"/>
      <c r="B20" s="770" t="s">
        <v>245</v>
      </c>
      <c r="C20" s="771"/>
      <c r="D20" s="772"/>
      <c r="E20" s="106">
        <v>510</v>
      </c>
      <c r="F20" s="93"/>
      <c r="G20" s="819" t="s">
        <v>255</v>
      </c>
      <c r="H20" s="820"/>
      <c r="I20" s="820"/>
      <c r="J20" s="820"/>
      <c r="K20" s="820"/>
      <c r="L20" s="820"/>
      <c r="M20" s="821"/>
      <c r="O20" s="319"/>
      <c r="P20" s="770" t="s">
        <v>2207</v>
      </c>
      <c r="Q20" s="771"/>
      <c r="R20" s="772"/>
      <c r="S20" s="106">
        <v>370</v>
      </c>
      <c r="T20" s="93"/>
      <c r="U20" s="764" t="s">
        <v>2209</v>
      </c>
      <c r="V20" s="765"/>
      <c r="W20" s="765"/>
      <c r="X20" s="765"/>
      <c r="Y20" s="765"/>
      <c r="Z20" s="765"/>
      <c r="AA20" s="766"/>
    </row>
    <row r="21" spans="1:27" ht="12.75" customHeight="1">
      <c r="A21" s="806"/>
      <c r="B21" s="770" t="s">
        <v>246</v>
      </c>
      <c r="C21" s="771"/>
      <c r="D21" s="772"/>
      <c r="E21" s="106">
        <v>300</v>
      </c>
      <c r="F21" s="93"/>
      <c r="G21" s="819" t="s">
        <v>256</v>
      </c>
      <c r="H21" s="820"/>
      <c r="I21" s="820"/>
      <c r="J21" s="820"/>
      <c r="K21" s="820"/>
      <c r="L21" s="820"/>
      <c r="M21" s="821"/>
      <c r="O21" s="319"/>
      <c r="P21" s="770" t="s">
        <v>2208</v>
      </c>
      <c r="Q21" s="771"/>
      <c r="R21" s="772"/>
      <c r="S21" s="106">
        <v>350</v>
      </c>
      <c r="T21" s="93"/>
      <c r="U21" s="764" t="s">
        <v>2210</v>
      </c>
      <c r="V21" s="765"/>
      <c r="W21" s="765"/>
      <c r="X21" s="765"/>
      <c r="Y21" s="765"/>
      <c r="Z21" s="765"/>
      <c r="AA21" s="766"/>
    </row>
    <row r="22" spans="1:27" ht="12.75" customHeight="1">
      <c r="A22" s="806"/>
      <c r="B22" s="770" t="s">
        <v>247</v>
      </c>
      <c r="C22" s="771"/>
      <c r="D22" s="772"/>
      <c r="E22" s="106">
        <v>450</v>
      </c>
      <c r="F22" s="93"/>
      <c r="G22" s="819" t="s">
        <v>257</v>
      </c>
      <c r="H22" s="820"/>
      <c r="I22" s="820"/>
      <c r="J22" s="820"/>
      <c r="K22" s="820"/>
      <c r="L22" s="820"/>
      <c r="M22" s="821"/>
      <c r="O22" s="319"/>
      <c r="P22" s="770" t="s">
        <v>332</v>
      </c>
      <c r="Q22" s="771"/>
      <c r="R22" s="772"/>
      <c r="S22" s="106">
        <v>480</v>
      </c>
      <c r="T22" s="93"/>
      <c r="U22" s="764" t="s">
        <v>338</v>
      </c>
      <c r="V22" s="765"/>
      <c r="W22" s="765"/>
      <c r="X22" s="765"/>
      <c r="Y22" s="765"/>
      <c r="Z22" s="765"/>
      <c r="AA22" s="766"/>
    </row>
    <row r="23" spans="1:27" ht="12.75" customHeight="1">
      <c r="A23" s="806"/>
      <c r="B23" s="770" t="s">
        <v>248</v>
      </c>
      <c r="C23" s="771"/>
      <c r="D23" s="772"/>
      <c r="E23" s="106">
        <v>470</v>
      </c>
      <c r="F23" s="93"/>
      <c r="G23" s="819" t="s">
        <v>258</v>
      </c>
      <c r="H23" s="820"/>
      <c r="I23" s="820"/>
      <c r="J23" s="820"/>
      <c r="K23" s="820"/>
      <c r="L23" s="820"/>
      <c r="M23" s="821"/>
      <c r="O23" s="319"/>
      <c r="P23" s="147" t="s">
        <v>333</v>
      </c>
      <c r="Q23" s="148"/>
      <c r="R23" s="149"/>
      <c r="S23" s="106">
        <v>290</v>
      </c>
      <c r="T23" s="93"/>
      <c r="U23" s="267" t="s">
        <v>339</v>
      </c>
      <c r="V23" s="268"/>
      <c r="W23" s="268"/>
      <c r="X23" s="268"/>
      <c r="Y23" s="268"/>
      <c r="Z23" s="268"/>
      <c r="AA23" s="269"/>
    </row>
    <row r="24" spans="1:27" ht="12.75" customHeight="1">
      <c r="A24" s="806"/>
      <c r="B24" s="770" t="s">
        <v>249</v>
      </c>
      <c r="C24" s="771"/>
      <c r="D24" s="772"/>
      <c r="E24" s="106">
        <v>330</v>
      </c>
      <c r="F24" s="93"/>
      <c r="G24" s="819" t="s">
        <v>259</v>
      </c>
      <c r="H24" s="820"/>
      <c r="I24" s="820"/>
      <c r="J24" s="820"/>
      <c r="K24" s="820"/>
      <c r="L24" s="820"/>
      <c r="M24" s="821"/>
      <c r="O24" s="319"/>
      <c r="P24" s="147" t="s">
        <v>334</v>
      </c>
      <c r="Q24" s="148"/>
      <c r="R24" s="149"/>
      <c r="S24" s="106">
        <v>380</v>
      </c>
      <c r="T24" s="93"/>
      <c r="U24" s="267" t="s">
        <v>340</v>
      </c>
      <c r="V24" s="268"/>
      <c r="W24" s="268"/>
      <c r="X24" s="268"/>
      <c r="Y24" s="268"/>
      <c r="Z24" s="268"/>
      <c r="AA24" s="269"/>
    </row>
    <row r="25" spans="1:27" ht="12.75" customHeight="1">
      <c r="A25" s="806"/>
      <c r="B25" s="770" t="s">
        <v>250</v>
      </c>
      <c r="C25" s="771"/>
      <c r="D25" s="772"/>
      <c r="E25" s="106">
        <v>340</v>
      </c>
      <c r="F25" s="93"/>
      <c r="G25" s="819" t="s">
        <v>260</v>
      </c>
      <c r="H25" s="820"/>
      <c r="I25" s="820"/>
      <c r="J25" s="820"/>
      <c r="K25" s="820"/>
      <c r="L25" s="820"/>
      <c r="M25" s="821"/>
      <c r="O25" s="320"/>
      <c r="P25" s="266" t="s">
        <v>10</v>
      </c>
      <c r="Q25" s="263"/>
      <c r="R25" s="264"/>
      <c r="S25" s="107">
        <f>SUM(S16:S24)</f>
        <v>3330</v>
      </c>
      <c r="T25" s="98">
        <f>SUM(T16:T24)</f>
        <v>0</v>
      </c>
      <c r="U25" s="258"/>
      <c r="V25" s="259"/>
      <c r="W25" s="259"/>
      <c r="X25" s="259"/>
      <c r="Y25" s="259"/>
      <c r="Z25" s="259"/>
      <c r="AA25" s="260"/>
    </row>
    <row r="26" spans="1:27" ht="12.75" customHeight="1">
      <c r="A26" s="806"/>
      <c r="B26" s="770" t="s">
        <v>251</v>
      </c>
      <c r="C26" s="771"/>
      <c r="D26" s="772"/>
      <c r="E26" s="106">
        <v>310</v>
      </c>
      <c r="F26" s="93"/>
      <c r="G26" s="833" t="s">
        <v>261</v>
      </c>
      <c r="H26" s="834"/>
      <c r="I26" s="834"/>
      <c r="J26" s="834"/>
      <c r="K26" s="834"/>
      <c r="L26" s="834"/>
      <c r="M26" s="835"/>
      <c r="O26" s="318" t="s">
        <v>356</v>
      </c>
      <c r="P26" s="147" t="s">
        <v>342</v>
      </c>
      <c r="Q26" s="148"/>
      <c r="R26" s="149"/>
      <c r="S26" s="105">
        <v>740</v>
      </c>
      <c r="T26" s="93"/>
      <c r="U26" s="270" t="s">
        <v>349</v>
      </c>
      <c r="V26" s="271"/>
      <c r="W26" s="271"/>
      <c r="X26" s="271"/>
      <c r="Y26" s="271"/>
      <c r="Z26" s="271"/>
      <c r="AA26" s="272"/>
    </row>
    <row r="27" spans="1:27" ht="12.75" customHeight="1">
      <c r="A27" s="806"/>
      <c r="B27" s="823" t="s">
        <v>252</v>
      </c>
      <c r="C27" s="824"/>
      <c r="D27" s="825"/>
      <c r="E27" s="106">
        <v>340</v>
      </c>
      <c r="F27" s="121"/>
      <c r="G27" s="819" t="s">
        <v>262</v>
      </c>
      <c r="H27" s="820"/>
      <c r="I27" s="820"/>
      <c r="J27" s="820"/>
      <c r="K27" s="820"/>
      <c r="L27" s="820"/>
      <c r="M27" s="821"/>
      <c r="O27" s="319"/>
      <c r="P27" s="147" t="s">
        <v>343</v>
      </c>
      <c r="Q27" s="148"/>
      <c r="R27" s="149"/>
      <c r="S27" s="106">
        <v>460</v>
      </c>
      <c r="T27" s="93"/>
      <c r="U27" s="267" t="s">
        <v>350</v>
      </c>
      <c r="V27" s="268"/>
      <c r="W27" s="268"/>
      <c r="X27" s="268"/>
      <c r="Y27" s="268"/>
      <c r="Z27" s="268"/>
      <c r="AA27" s="269"/>
    </row>
    <row r="28" spans="1:27" ht="12.75" customHeight="1">
      <c r="A28" s="806"/>
      <c r="B28" s="826" t="s">
        <v>1549</v>
      </c>
      <c r="C28" s="667"/>
      <c r="D28" s="668"/>
      <c r="E28" s="92">
        <v>360</v>
      </c>
      <c r="F28" s="93"/>
      <c r="G28" s="819" t="s">
        <v>2090</v>
      </c>
      <c r="H28" s="820"/>
      <c r="I28" s="820"/>
      <c r="J28" s="820"/>
      <c r="K28" s="820"/>
      <c r="L28" s="820"/>
      <c r="M28" s="821"/>
      <c r="O28" s="319"/>
      <c r="P28" s="147" t="s">
        <v>344</v>
      </c>
      <c r="Q28" s="148"/>
      <c r="R28" s="149"/>
      <c r="S28" s="106">
        <v>340</v>
      </c>
      <c r="T28" s="93"/>
      <c r="U28" s="267" t="s">
        <v>351</v>
      </c>
      <c r="V28" s="268"/>
      <c r="W28" s="268"/>
      <c r="X28" s="268"/>
      <c r="Y28" s="268"/>
      <c r="Z28" s="268"/>
      <c r="AA28" s="269"/>
    </row>
    <row r="29" spans="1:27" ht="12.75" customHeight="1">
      <c r="A29" s="806"/>
      <c r="B29" s="850" t="s">
        <v>1550</v>
      </c>
      <c r="C29" s="851"/>
      <c r="D29" s="852"/>
      <c r="E29" s="125">
        <v>850</v>
      </c>
      <c r="F29" s="126"/>
      <c r="G29" s="833" t="s">
        <v>2091</v>
      </c>
      <c r="H29" s="834"/>
      <c r="I29" s="834"/>
      <c r="J29" s="834"/>
      <c r="K29" s="834"/>
      <c r="L29" s="834"/>
      <c r="M29" s="835"/>
      <c r="O29" s="319"/>
      <c r="P29" s="147" t="s">
        <v>345</v>
      </c>
      <c r="Q29" s="148"/>
      <c r="R29" s="149"/>
      <c r="S29" s="106">
        <v>430</v>
      </c>
      <c r="T29" s="93"/>
      <c r="U29" s="267" t="s">
        <v>352</v>
      </c>
      <c r="V29" s="268"/>
      <c r="W29" s="268"/>
      <c r="X29" s="268"/>
      <c r="Y29" s="268"/>
      <c r="Z29" s="268"/>
      <c r="AA29" s="269"/>
    </row>
    <row r="30" spans="1:27" ht="12.75" customHeight="1">
      <c r="A30" s="806"/>
      <c r="B30" s="826" t="s">
        <v>2084</v>
      </c>
      <c r="C30" s="667"/>
      <c r="D30" s="668"/>
      <c r="E30" s="127">
        <v>570</v>
      </c>
      <c r="F30" s="128"/>
      <c r="G30" s="838" t="s">
        <v>2092</v>
      </c>
      <c r="H30" s="838"/>
      <c r="I30" s="838"/>
      <c r="J30" s="838"/>
      <c r="K30" s="838"/>
      <c r="L30" s="838"/>
      <c r="M30" s="839"/>
      <c r="O30" s="319"/>
      <c r="P30" s="147" t="s">
        <v>346</v>
      </c>
      <c r="Q30" s="148"/>
      <c r="R30" s="149"/>
      <c r="S30" s="106">
        <v>350</v>
      </c>
      <c r="T30" s="93"/>
      <c r="U30" s="255" t="s">
        <v>353</v>
      </c>
      <c r="V30" s="256"/>
      <c r="W30" s="256"/>
      <c r="X30" s="256"/>
      <c r="Y30" s="256"/>
      <c r="Z30" s="256"/>
      <c r="AA30" s="257"/>
    </row>
    <row r="31" spans="1:27" ht="12.75" customHeight="1">
      <c r="A31" s="806"/>
      <c r="B31" s="822" t="s">
        <v>2085</v>
      </c>
      <c r="C31" s="584"/>
      <c r="D31" s="585"/>
      <c r="E31" s="129">
        <v>250</v>
      </c>
      <c r="F31" s="130"/>
      <c r="G31" s="840" t="s">
        <v>2093</v>
      </c>
      <c r="H31" s="840"/>
      <c r="I31" s="840"/>
      <c r="J31" s="840"/>
      <c r="K31" s="840"/>
      <c r="L31" s="840"/>
      <c r="M31" s="841"/>
      <c r="O31" s="319"/>
      <c r="P31" s="147" t="s">
        <v>347</v>
      </c>
      <c r="Q31" s="148"/>
      <c r="R31" s="149"/>
      <c r="S31" s="106">
        <v>360</v>
      </c>
      <c r="T31" s="93"/>
      <c r="U31" s="255" t="s">
        <v>354</v>
      </c>
      <c r="V31" s="256"/>
      <c r="W31" s="256"/>
      <c r="X31" s="256"/>
      <c r="Y31" s="256"/>
      <c r="Z31" s="256"/>
      <c r="AA31" s="257"/>
    </row>
    <row r="32" spans="1:27" ht="12.75" customHeight="1">
      <c r="A32" s="807"/>
      <c r="B32" s="776" t="s">
        <v>10</v>
      </c>
      <c r="C32" s="753"/>
      <c r="D32" s="853"/>
      <c r="E32" s="131">
        <f>SUM(E18:E31)</f>
        <v>5990</v>
      </c>
      <c r="F32" s="132">
        <f>SUM(F18:F31)</f>
        <v>0</v>
      </c>
      <c r="G32" s="843"/>
      <c r="H32" s="844"/>
      <c r="I32" s="844"/>
      <c r="J32" s="844"/>
      <c r="K32" s="844"/>
      <c r="L32" s="844"/>
      <c r="M32" s="845"/>
      <c r="O32" s="319"/>
      <c r="P32" s="276" t="s">
        <v>348</v>
      </c>
      <c r="Q32" s="277"/>
      <c r="R32" s="278"/>
      <c r="S32" s="133">
        <v>260</v>
      </c>
      <c r="T32" s="93"/>
      <c r="U32" s="261" t="s">
        <v>355</v>
      </c>
      <c r="V32" s="262"/>
      <c r="W32" s="262"/>
      <c r="X32" s="262"/>
      <c r="Y32" s="262"/>
      <c r="Z32" s="262"/>
      <c r="AA32" s="265"/>
    </row>
    <row r="33" spans="1:27" ht="12.75" customHeight="1">
      <c r="A33" s="805" t="s">
        <v>278</v>
      </c>
      <c r="B33" s="770" t="s">
        <v>264</v>
      </c>
      <c r="C33" s="771"/>
      <c r="D33" s="772"/>
      <c r="E33" s="90">
        <v>440</v>
      </c>
      <c r="F33" s="93"/>
      <c r="G33" s="816" t="s">
        <v>271</v>
      </c>
      <c r="H33" s="817"/>
      <c r="I33" s="817"/>
      <c r="J33" s="817"/>
      <c r="K33" s="817"/>
      <c r="L33" s="817"/>
      <c r="M33" s="818"/>
      <c r="O33" s="320"/>
      <c r="P33" s="266" t="s">
        <v>10</v>
      </c>
      <c r="Q33" s="263"/>
      <c r="R33" s="296"/>
      <c r="S33" s="107">
        <f>SUM(S26:S32)</f>
        <v>2940</v>
      </c>
      <c r="T33" s="98">
        <f>SUM(T26:T32)</f>
        <v>0</v>
      </c>
      <c r="U33" s="291"/>
      <c r="V33" s="291"/>
      <c r="W33" s="291"/>
      <c r="X33" s="291"/>
      <c r="Y33" s="291"/>
      <c r="Z33" s="291"/>
      <c r="AA33" s="292"/>
    </row>
    <row r="34" spans="1:27" ht="12.75" customHeight="1">
      <c r="A34" s="806"/>
      <c r="B34" s="770" t="s">
        <v>265</v>
      </c>
      <c r="C34" s="771"/>
      <c r="D34" s="772"/>
      <c r="E34" s="92">
        <v>300</v>
      </c>
      <c r="F34" s="93"/>
      <c r="G34" s="819" t="s">
        <v>272</v>
      </c>
      <c r="H34" s="820"/>
      <c r="I34" s="820"/>
      <c r="J34" s="820"/>
      <c r="K34" s="820"/>
      <c r="L34" s="820"/>
      <c r="M34" s="821"/>
      <c r="O34" s="321" t="s">
        <v>358</v>
      </c>
      <c r="P34" s="273" t="s">
        <v>2148</v>
      </c>
      <c r="Q34" s="274"/>
      <c r="R34" s="275"/>
      <c r="S34" s="105">
        <v>350</v>
      </c>
      <c r="T34" s="91"/>
      <c r="U34" s="270" t="s">
        <v>2147</v>
      </c>
      <c r="V34" s="271"/>
      <c r="W34" s="271"/>
      <c r="X34" s="271"/>
      <c r="Y34" s="271"/>
      <c r="Z34" s="271"/>
      <c r="AA34" s="272"/>
    </row>
    <row r="35" spans="1:27" ht="12.75" customHeight="1">
      <c r="A35" s="806"/>
      <c r="B35" s="770" t="s">
        <v>266</v>
      </c>
      <c r="C35" s="771"/>
      <c r="D35" s="772"/>
      <c r="E35" s="92">
        <v>360</v>
      </c>
      <c r="F35" s="93"/>
      <c r="G35" s="819" t="s">
        <v>273</v>
      </c>
      <c r="H35" s="820"/>
      <c r="I35" s="820"/>
      <c r="J35" s="820"/>
      <c r="K35" s="820"/>
      <c r="L35" s="820"/>
      <c r="M35" s="821"/>
      <c r="O35" s="322"/>
      <c r="P35" s="279" t="s">
        <v>2149</v>
      </c>
      <c r="Q35" s="280"/>
      <c r="R35" s="281"/>
      <c r="S35" s="122">
        <v>240</v>
      </c>
      <c r="T35" s="123"/>
      <c r="U35" s="282" t="s">
        <v>237</v>
      </c>
      <c r="V35" s="283"/>
      <c r="W35" s="283"/>
      <c r="X35" s="283"/>
      <c r="Y35" s="283"/>
      <c r="Z35" s="283"/>
      <c r="AA35" s="284"/>
    </row>
    <row r="36" spans="1:27" ht="12.75" customHeight="1">
      <c r="A36" s="806"/>
      <c r="B36" s="770" t="s">
        <v>267</v>
      </c>
      <c r="C36" s="771"/>
      <c r="D36" s="772"/>
      <c r="E36" s="92">
        <v>410</v>
      </c>
      <c r="F36" s="93"/>
      <c r="G36" s="819" t="s">
        <v>274</v>
      </c>
      <c r="H36" s="820"/>
      <c r="I36" s="820"/>
      <c r="J36" s="820"/>
      <c r="K36" s="820"/>
      <c r="L36" s="820"/>
      <c r="M36" s="821"/>
      <c r="O36" s="322"/>
      <c r="P36" s="137" t="s">
        <v>2211</v>
      </c>
      <c r="Q36" s="138"/>
      <c r="R36" s="139"/>
      <c r="S36" s="106">
        <v>240</v>
      </c>
      <c r="T36" s="121"/>
      <c r="U36" s="267" t="s">
        <v>238</v>
      </c>
      <c r="V36" s="268"/>
      <c r="W36" s="268"/>
      <c r="X36" s="268"/>
      <c r="Y36" s="268"/>
      <c r="Z36" s="268"/>
      <c r="AA36" s="269"/>
    </row>
    <row r="37" spans="1:27" ht="12.75" customHeight="1">
      <c r="A37" s="806"/>
      <c r="B37" s="770" t="s">
        <v>268</v>
      </c>
      <c r="C37" s="771"/>
      <c r="D37" s="772"/>
      <c r="E37" s="92">
        <v>270</v>
      </c>
      <c r="F37" s="93"/>
      <c r="G37" s="819" t="s">
        <v>275</v>
      </c>
      <c r="H37" s="820"/>
      <c r="I37" s="820"/>
      <c r="J37" s="820"/>
      <c r="K37" s="820"/>
      <c r="L37" s="820"/>
      <c r="M37" s="821"/>
      <c r="O37" s="322"/>
      <c r="P37" s="137" t="s">
        <v>2212</v>
      </c>
      <c r="Q37" s="138"/>
      <c r="R37" s="139"/>
      <c r="S37" s="106">
        <v>240</v>
      </c>
      <c r="T37" s="121"/>
      <c r="U37" s="267" t="s">
        <v>239</v>
      </c>
      <c r="V37" s="268"/>
      <c r="W37" s="268"/>
      <c r="X37" s="268"/>
      <c r="Y37" s="268"/>
      <c r="Z37" s="268"/>
      <c r="AA37" s="269"/>
    </row>
    <row r="38" spans="1:27" ht="12.75" customHeight="1">
      <c r="A38" s="806"/>
      <c r="B38" s="770" t="s">
        <v>269</v>
      </c>
      <c r="C38" s="771"/>
      <c r="D38" s="772"/>
      <c r="E38" s="92">
        <v>320</v>
      </c>
      <c r="F38" s="93"/>
      <c r="G38" s="819" t="s">
        <v>276</v>
      </c>
      <c r="H38" s="820"/>
      <c r="I38" s="820"/>
      <c r="J38" s="820"/>
      <c r="K38" s="820"/>
      <c r="L38" s="820"/>
      <c r="M38" s="821"/>
      <c r="O38" s="322"/>
      <c r="P38" s="137" t="s">
        <v>357</v>
      </c>
      <c r="Q38" s="138"/>
      <c r="R38" s="139"/>
      <c r="S38" s="106">
        <v>540</v>
      </c>
      <c r="T38" s="121"/>
      <c r="U38" s="267" t="s">
        <v>1804</v>
      </c>
      <c r="V38" s="268"/>
      <c r="W38" s="268"/>
      <c r="X38" s="268"/>
      <c r="Y38" s="268"/>
      <c r="Z38" s="268"/>
      <c r="AA38" s="269"/>
    </row>
    <row r="39" spans="1:27" ht="12.75" customHeight="1">
      <c r="A39" s="806"/>
      <c r="B39" s="770" t="s">
        <v>270</v>
      </c>
      <c r="C39" s="771"/>
      <c r="D39" s="772"/>
      <c r="E39" s="92">
        <v>410</v>
      </c>
      <c r="F39" s="93"/>
      <c r="G39" s="811" t="s">
        <v>277</v>
      </c>
      <c r="H39" s="812"/>
      <c r="I39" s="812"/>
      <c r="J39" s="812"/>
      <c r="K39" s="812"/>
      <c r="L39" s="812"/>
      <c r="M39" s="813"/>
      <c r="O39" s="323"/>
      <c r="P39" s="266" t="s">
        <v>10</v>
      </c>
      <c r="Q39" s="263"/>
      <c r="R39" s="264"/>
      <c r="S39" s="107">
        <f>SUM(S34:S38)</f>
        <v>1610</v>
      </c>
      <c r="T39" s="98">
        <f>SUM(T34:T38)</f>
        <v>0</v>
      </c>
      <c r="U39" s="291"/>
      <c r="V39" s="291"/>
      <c r="W39" s="291"/>
      <c r="X39" s="291"/>
      <c r="Y39" s="291"/>
      <c r="Z39" s="291"/>
      <c r="AA39" s="292"/>
    </row>
    <row r="40" spans="1:27" ht="12.75" customHeight="1">
      <c r="A40" s="807"/>
      <c r="B40" s="776" t="s">
        <v>10</v>
      </c>
      <c r="C40" s="611"/>
      <c r="D40" s="842"/>
      <c r="E40" s="96">
        <f>SUM(E33:E39)</f>
        <v>2510</v>
      </c>
      <c r="F40" s="98">
        <f>SUM(F33:F39)</f>
        <v>0</v>
      </c>
      <c r="G40" s="814"/>
      <c r="H40" s="814"/>
      <c r="I40" s="814"/>
      <c r="J40" s="814"/>
      <c r="K40" s="814"/>
      <c r="L40" s="814"/>
      <c r="M40" s="815"/>
      <c r="O40" s="318" t="s">
        <v>374</v>
      </c>
      <c r="P40" s="306" t="s">
        <v>359</v>
      </c>
      <c r="Q40" s="307"/>
      <c r="R40" s="308"/>
      <c r="S40" s="105">
        <v>410</v>
      </c>
      <c r="T40" s="93"/>
      <c r="U40" s="309" t="s">
        <v>367</v>
      </c>
      <c r="V40" s="310"/>
      <c r="W40" s="310"/>
      <c r="X40" s="310"/>
      <c r="Y40" s="310"/>
      <c r="Z40" s="310"/>
      <c r="AA40" s="311"/>
    </row>
    <row r="41" spans="1:27" ht="12.75" customHeight="1">
      <c r="A41" s="805" t="s">
        <v>293</v>
      </c>
      <c r="B41" s="823" t="s">
        <v>279</v>
      </c>
      <c r="C41" s="824"/>
      <c r="D41" s="825"/>
      <c r="E41" s="105">
        <v>280</v>
      </c>
      <c r="F41" s="121"/>
      <c r="G41" s="816" t="s">
        <v>286</v>
      </c>
      <c r="H41" s="817"/>
      <c r="I41" s="817"/>
      <c r="J41" s="817"/>
      <c r="K41" s="817"/>
      <c r="L41" s="817"/>
      <c r="M41" s="818"/>
      <c r="O41" s="319"/>
      <c r="P41" s="285" t="s">
        <v>360</v>
      </c>
      <c r="Q41" s="286"/>
      <c r="R41" s="287"/>
      <c r="S41" s="106">
        <v>510</v>
      </c>
      <c r="T41" s="93"/>
      <c r="U41" s="288" t="s">
        <v>368</v>
      </c>
      <c r="V41" s="289"/>
      <c r="W41" s="289"/>
      <c r="X41" s="289"/>
      <c r="Y41" s="289"/>
      <c r="Z41" s="289"/>
      <c r="AA41" s="290"/>
    </row>
    <row r="42" spans="1:27" ht="12.75" customHeight="1">
      <c r="A42" s="806"/>
      <c r="B42" s="770" t="s">
        <v>280</v>
      </c>
      <c r="C42" s="771"/>
      <c r="D42" s="772"/>
      <c r="E42" s="106">
        <v>290</v>
      </c>
      <c r="F42" s="121"/>
      <c r="G42" s="819" t="s">
        <v>287</v>
      </c>
      <c r="H42" s="820"/>
      <c r="I42" s="820"/>
      <c r="J42" s="820"/>
      <c r="K42" s="820"/>
      <c r="L42" s="820"/>
      <c r="M42" s="821"/>
      <c r="O42" s="319"/>
      <c r="P42" s="285" t="s">
        <v>361</v>
      </c>
      <c r="Q42" s="286"/>
      <c r="R42" s="287"/>
      <c r="S42" s="106">
        <v>270</v>
      </c>
      <c r="T42" s="93"/>
      <c r="U42" s="288" t="s">
        <v>369</v>
      </c>
      <c r="V42" s="289"/>
      <c r="W42" s="289"/>
      <c r="X42" s="289"/>
      <c r="Y42" s="289"/>
      <c r="Z42" s="289"/>
      <c r="AA42" s="290"/>
    </row>
    <row r="43" spans="1:27" ht="12.75" customHeight="1">
      <c r="A43" s="806"/>
      <c r="B43" s="770" t="s">
        <v>281</v>
      </c>
      <c r="C43" s="771"/>
      <c r="D43" s="772"/>
      <c r="E43" s="106">
        <v>270</v>
      </c>
      <c r="F43" s="121"/>
      <c r="G43" s="819" t="s">
        <v>288</v>
      </c>
      <c r="H43" s="820"/>
      <c r="I43" s="820"/>
      <c r="J43" s="820"/>
      <c r="K43" s="820"/>
      <c r="L43" s="820"/>
      <c r="M43" s="821"/>
      <c r="O43" s="319"/>
      <c r="P43" s="285" t="s">
        <v>362</v>
      </c>
      <c r="Q43" s="286"/>
      <c r="R43" s="287"/>
      <c r="S43" s="106">
        <v>780</v>
      </c>
      <c r="T43" s="93"/>
      <c r="U43" s="288" t="s">
        <v>370</v>
      </c>
      <c r="V43" s="289"/>
      <c r="W43" s="289"/>
      <c r="X43" s="289"/>
      <c r="Y43" s="289"/>
      <c r="Z43" s="289"/>
      <c r="AA43" s="290"/>
    </row>
    <row r="44" spans="1:27" ht="12.75" customHeight="1">
      <c r="A44" s="806"/>
      <c r="B44" s="770" t="s">
        <v>282</v>
      </c>
      <c r="C44" s="771"/>
      <c r="D44" s="772"/>
      <c r="E44" s="106">
        <v>310</v>
      </c>
      <c r="F44" s="121"/>
      <c r="G44" s="819" t="s">
        <v>289</v>
      </c>
      <c r="H44" s="820"/>
      <c r="I44" s="820"/>
      <c r="J44" s="820"/>
      <c r="K44" s="820"/>
      <c r="L44" s="820"/>
      <c r="M44" s="821"/>
      <c r="O44" s="319"/>
      <c r="P44" s="285" t="s">
        <v>363</v>
      </c>
      <c r="Q44" s="286"/>
      <c r="R44" s="287"/>
      <c r="S44" s="106">
        <v>520</v>
      </c>
      <c r="T44" s="93"/>
      <c r="U44" s="288" t="s">
        <v>2206</v>
      </c>
      <c r="V44" s="289"/>
      <c r="W44" s="289"/>
      <c r="X44" s="289"/>
      <c r="Y44" s="289"/>
      <c r="Z44" s="289"/>
      <c r="AA44" s="290"/>
    </row>
    <row r="45" spans="1:27" ht="12.75" customHeight="1">
      <c r="A45" s="806"/>
      <c r="B45" s="770" t="s">
        <v>283</v>
      </c>
      <c r="C45" s="771"/>
      <c r="D45" s="772"/>
      <c r="E45" s="106">
        <v>280</v>
      </c>
      <c r="F45" s="121"/>
      <c r="G45" s="819" t="s">
        <v>290</v>
      </c>
      <c r="H45" s="820"/>
      <c r="I45" s="820"/>
      <c r="J45" s="820"/>
      <c r="K45" s="820"/>
      <c r="L45" s="820"/>
      <c r="M45" s="821"/>
      <c r="O45" s="319"/>
      <c r="P45" s="285" t="s">
        <v>1554</v>
      </c>
      <c r="Q45" s="286"/>
      <c r="R45" s="287"/>
      <c r="S45" s="106">
        <v>400</v>
      </c>
      <c r="T45" s="93"/>
      <c r="U45" s="288" t="s">
        <v>1556</v>
      </c>
      <c r="V45" s="289"/>
      <c r="W45" s="289"/>
      <c r="X45" s="289"/>
      <c r="Y45" s="289"/>
      <c r="Z45" s="289"/>
      <c r="AA45" s="290"/>
    </row>
    <row r="46" spans="1:27" ht="12.75" customHeight="1">
      <c r="A46" s="806"/>
      <c r="B46" s="770" t="s">
        <v>284</v>
      </c>
      <c r="C46" s="771"/>
      <c r="D46" s="772"/>
      <c r="E46" s="106">
        <v>340</v>
      </c>
      <c r="F46" s="121"/>
      <c r="G46" s="819" t="s">
        <v>291</v>
      </c>
      <c r="H46" s="820"/>
      <c r="I46" s="820"/>
      <c r="J46" s="820"/>
      <c r="K46" s="820"/>
      <c r="L46" s="820"/>
      <c r="M46" s="821"/>
      <c r="O46" s="319"/>
      <c r="P46" s="285" t="s">
        <v>1555</v>
      </c>
      <c r="Q46" s="286"/>
      <c r="R46" s="287"/>
      <c r="S46" s="106">
        <v>410</v>
      </c>
      <c r="T46" s="93"/>
      <c r="U46" s="288" t="s">
        <v>1557</v>
      </c>
      <c r="V46" s="289"/>
      <c r="W46" s="289"/>
      <c r="X46" s="289"/>
      <c r="Y46" s="289"/>
      <c r="Z46" s="289"/>
      <c r="AA46" s="290"/>
    </row>
    <row r="47" spans="1:27" ht="12.75" customHeight="1">
      <c r="A47" s="806"/>
      <c r="B47" s="770" t="s">
        <v>285</v>
      </c>
      <c r="C47" s="771"/>
      <c r="D47" s="772"/>
      <c r="E47" s="106">
        <v>520</v>
      </c>
      <c r="F47" s="121"/>
      <c r="G47" s="811" t="s">
        <v>292</v>
      </c>
      <c r="H47" s="812"/>
      <c r="I47" s="812"/>
      <c r="J47" s="812"/>
      <c r="K47" s="812"/>
      <c r="L47" s="812"/>
      <c r="M47" s="813"/>
      <c r="O47" s="319"/>
      <c r="P47" s="285" t="s">
        <v>364</v>
      </c>
      <c r="Q47" s="286"/>
      <c r="R47" s="287"/>
      <c r="S47" s="106">
        <v>590</v>
      </c>
      <c r="T47" s="93"/>
      <c r="U47" s="288" t="s">
        <v>371</v>
      </c>
      <c r="V47" s="289"/>
      <c r="W47" s="289"/>
      <c r="X47" s="289"/>
      <c r="Y47" s="289"/>
      <c r="Z47" s="289"/>
      <c r="AA47" s="290"/>
    </row>
    <row r="48" spans="1:27" ht="12.75" customHeight="1">
      <c r="A48" s="807"/>
      <c r="B48" s="776" t="s">
        <v>10</v>
      </c>
      <c r="C48" s="611"/>
      <c r="D48" s="842"/>
      <c r="E48" s="96">
        <f>SUM(E41:E47)</f>
        <v>2290</v>
      </c>
      <c r="F48" s="98">
        <f>SUM(F41:F47)</f>
        <v>0</v>
      </c>
      <c r="G48" s="814"/>
      <c r="H48" s="814"/>
      <c r="I48" s="814"/>
      <c r="J48" s="814"/>
      <c r="K48" s="814"/>
      <c r="L48" s="814"/>
      <c r="M48" s="815"/>
      <c r="O48" s="319"/>
      <c r="P48" s="285" t="s">
        <v>365</v>
      </c>
      <c r="Q48" s="286"/>
      <c r="R48" s="287"/>
      <c r="S48" s="106">
        <v>390</v>
      </c>
      <c r="T48" s="93"/>
      <c r="U48" s="288" t="s">
        <v>372</v>
      </c>
      <c r="V48" s="289"/>
      <c r="W48" s="289"/>
      <c r="X48" s="289"/>
      <c r="Y48" s="289"/>
      <c r="Z48" s="289"/>
      <c r="AA48" s="290"/>
    </row>
    <row r="49" spans="1:27" ht="12.75" customHeight="1">
      <c r="A49" s="805" t="s">
        <v>312</v>
      </c>
      <c r="B49" s="862" t="s">
        <v>294</v>
      </c>
      <c r="C49" s="863"/>
      <c r="D49" s="864"/>
      <c r="E49" s="92">
        <v>360</v>
      </c>
      <c r="F49" s="93"/>
      <c r="G49" s="875" t="s">
        <v>303</v>
      </c>
      <c r="H49" s="876"/>
      <c r="I49" s="876"/>
      <c r="J49" s="876"/>
      <c r="K49" s="876"/>
      <c r="L49" s="876"/>
      <c r="M49" s="877"/>
      <c r="O49" s="319"/>
      <c r="P49" s="285" t="s">
        <v>366</v>
      </c>
      <c r="Q49" s="286"/>
      <c r="R49" s="287"/>
      <c r="S49" s="106">
        <v>470</v>
      </c>
      <c r="T49" s="93"/>
      <c r="U49" s="288" t="s">
        <v>373</v>
      </c>
      <c r="V49" s="289"/>
      <c r="W49" s="289"/>
      <c r="X49" s="289"/>
      <c r="Y49" s="289"/>
      <c r="Z49" s="289"/>
      <c r="AA49" s="290"/>
    </row>
    <row r="50" spans="1:27" ht="12.75" customHeight="1">
      <c r="A50" s="806"/>
      <c r="B50" s="823" t="s">
        <v>295</v>
      </c>
      <c r="C50" s="824"/>
      <c r="D50" s="825"/>
      <c r="E50" s="106">
        <v>330</v>
      </c>
      <c r="F50" s="121"/>
      <c r="G50" s="819" t="s">
        <v>304</v>
      </c>
      <c r="H50" s="820"/>
      <c r="I50" s="820"/>
      <c r="J50" s="820"/>
      <c r="K50" s="820"/>
      <c r="L50" s="820"/>
      <c r="M50" s="821"/>
      <c r="O50" s="320"/>
      <c r="P50" s="266" t="s">
        <v>10</v>
      </c>
      <c r="Q50" s="263"/>
      <c r="R50" s="264"/>
      <c r="S50" s="107">
        <f>SUM(S40:S49)</f>
        <v>4750</v>
      </c>
      <c r="T50" s="98">
        <f>SUM(T40:T49)</f>
        <v>0</v>
      </c>
      <c r="U50" s="291"/>
      <c r="V50" s="291"/>
      <c r="W50" s="291"/>
      <c r="X50" s="291"/>
      <c r="Y50" s="291"/>
      <c r="Z50" s="291"/>
      <c r="AA50" s="292"/>
    </row>
    <row r="51" spans="1:27" ht="12.75" customHeight="1">
      <c r="A51" s="806"/>
      <c r="B51" s="823" t="s">
        <v>296</v>
      </c>
      <c r="C51" s="824"/>
      <c r="D51" s="825"/>
      <c r="E51" s="106">
        <v>580</v>
      </c>
      <c r="F51" s="121"/>
      <c r="G51" s="819" t="s">
        <v>305</v>
      </c>
      <c r="H51" s="820"/>
      <c r="I51" s="820"/>
      <c r="J51" s="820"/>
      <c r="K51" s="820"/>
      <c r="L51" s="820"/>
      <c r="M51" s="821"/>
      <c r="O51" s="324" t="s">
        <v>318</v>
      </c>
      <c r="P51" s="118"/>
      <c r="Q51" s="118"/>
      <c r="R51" s="317"/>
      <c r="S51" s="134">
        <f>SUM(S15,S25,S33,S39,S50)</f>
        <v>15630</v>
      </c>
      <c r="T51" s="135">
        <f>SUM(T15,T25,T33,T39,T50)</f>
        <v>0</v>
      </c>
      <c r="U51" s="117"/>
      <c r="V51" s="117"/>
      <c r="W51" s="117"/>
      <c r="X51" s="117"/>
      <c r="Y51" s="117"/>
      <c r="Z51" s="117"/>
      <c r="AA51" s="117"/>
    </row>
    <row r="52" spans="1:27" ht="12.75" customHeight="1">
      <c r="A52" s="806"/>
      <c r="B52" s="770" t="s">
        <v>297</v>
      </c>
      <c r="C52" s="771"/>
      <c r="D52" s="772"/>
      <c r="E52" s="92">
        <v>350</v>
      </c>
      <c r="F52" s="93"/>
      <c r="G52" s="819" t="s">
        <v>306</v>
      </c>
      <c r="H52" s="820"/>
      <c r="I52" s="820"/>
      <c r="J52" s="820"/>
      <c r="K52" s="820"/>
      <c r="L52" s="820"/>
      <c r="M52" s="821"/>
      <c r="O52" s="67"/>
      <c r="P52" s="67"/>
      <c r="Q52" s="67"/>
      <c r="R52" s="67"/>
      <c r="S52" s="67"/>
      <c r="T52" s="117"/>
      <c r="U52" s="117"/>
      <c r="V52" s="117"/>
      <c r="W52" s="117"/>
      <c r="X52" s="117"/>
      <c r="Y52" s="117"/>
      <c r="Z52" s="117"/>
      <c r="AA52" s="117"/>
    </row>
    <row r="53" spans="1:27" ht="12.75" customHeight="1">
      <c r="A53" s="806"/>
      <c r="B53" s="770" t="s">
        <v>298</v>
      </c>
      <c r="C53" s="771"/>
      <c r="D53" s="772"/>
      <c r="E53" s="92">
        <v>420</v>
      </c>
      <c r="F53" s="93"/>
      <c r="G53" s="819" t="s">
        <v>307</v>
      </c>
      <c r="H53" s="820"/>
      <c r="I53" s="820"/>
      <c r="J53" s="820"/>
      <c r="K53" s="820"/>
      <c r="L53" s="820"/>
      <c r="M53" s="821"/>
      <c r="O53" s="89"/>
      <c r="P53" s="179" t="s">
        <v>23</v>
      </c>
      <c r="Q53" s="180"/>
      <c r="R53" s="180"/>
      <c r="S53" s="119" t="s">
        <v>7</v>
      </c>
      <c r="T53" s="136" t="s">
        <v>8</v>
      </c>
      <c r="U53" s="312" t="s">
        <v>24</v>
      </c>
      <c r="V53" s="312"/>
      <c r="W53" s="312"/>
      <c r="X53" s="312"/>
      <c r="Y53" s="312"/>
      <c r="Z53" s="312"/>
      <c r="AA53" s="313"/>
    </row>
    <row r="54" spans="1:27" ht="12.75" customHeight="1">
      <c r="A54" s="806"/>
      <c r="B54" s="770" t="s">
        <v>299</v>
      </c>
      <c r="C54" s="771"/>
      <c r="D54" s="772"/>
      <c r="E54" s="92">
        <v>280</v>
      </c>
      <c r="F54" s="93"/>
      <c r="G54" s="819" t="s">
        <v>308</v>
      </c>
      <c r="H54" s="820"/>
      <c r="I54" s="820"/>
      <c r="J54" s="820"/>
      <c r="K54" s="820"/>
      <c r="L54" s="820"/>
      <c r="M54" s="821"/>
      <c r="O54" s="318" t="s">
        <v>1498</v>
      </c>
      <c r="P54" s="182" t="s">
        <v>375</v>
      </c>
      <c r="Q54" s="183"/>
      <c r="R54" s="184"/>
      <c r="S54" s="105">
        <v>420</v>
      </c>
      <c r="T54" s="121"/>
      <c r="U54" s="314" t="s">
        <v>1805</v>
      </c>
      <c r="V54" s="315"/>
      <c r="W54" s="315"/>
      <c r="X54" s="315"/>
      <c r="Y54" s="315"/>
      <c r="Z54" s="315"/>
      <c r="AA54" s="316"/>
    </row>
    <row r="55" spans="1:27" ht="12.75" customHeight="1">
      <c r="A55" s="806"/>
      <c r="B55" s="770" t="s">
        <v>300</v>
      </c>
      <c r="C55" s="771"/>
      <c r="D55" s="772"/>
      <c r="E55" s="92">
        <v>270</v>
      </c>
      <c r="F55" s="93"/>
      <c r="G55" s="819" t="s">
        <v>309</v>
      </c>
      <c r="H55" s="820"/>
      <c r="I55" s="820"/>
      <c r="J55" s="820"/>
      <c r="K55" s="820"/>
      <c r="L55" s="820"/>
      <c r="M55" s="821"/>
      <c r="O55" s="319"/>
      <c r="P55" s="137" t="s">
        <v>376</v>
      </c>
      <c r="Q55" s="138"/>
      <c r="R55" s="139"/>
      <c r="S55" s="106">
        <v>210</v>
      </c>
      <c r="T55" s="121"/>
      <c r="U55" s="293" t="s">
        <v>1806</v>
      </c>
      <c r="V55" s="294"/>
      <c r="W55" s="294"/>
      <c r="X55" s="294"/>
      <c r="Y55" s="294"/>
      <c r="Z55" s="294"/>
      <c r="AA55" s="295"/>
    </row>
    <row r="56" spans="1:27" ht="12.75" customHeight="1">
      <c r="A56" s="806"/>
      <c r="B56" s="770" t="s">
        <v>301</v>
      </c>
      <c r="C56" s="771"/>
      <c r="D56" s="772"/>
      <c r="E56" s="92">
        <v>290</v>
      </c>
      <c r="F56" s="93"/>
      <c r="G56" s="819" t="s">
        <v>310</v>
      </c>
      <c r="H56" s="820"/>
      <c r="I56" s="820"/>
      <c r="J56" s="820"/>
      <c r="K56" s="820"/>
      <c r="L56" s="820"/>
      <c r="M56" s="821"/>
      <c r="O56" s="319"/>
      <c r="P56" s="137" t="s">
        <v>377</v>
      </c>
      <c r="Q56" s="138"/>
      <c r="R56" s="139"/>
      <c r="S56" s="106">
        <v>420</v>
      </c>
      <c r="T56" s="121"/>
      <c r="U56" s="293" t="s">
        <v>388</v>
      </c>
      <c r="V56" s="294"/>
      <c r="W56" s="294"/>
      <c r="X56" s="294"/>
      <c r="Y56" s="294"/>
      <c r="Z56" s="294"/>
      <c r="AA56" s="295"/>
    </row>
    <row r="57" spans="1:27" ht="12.75" customHeight="1">
      <c r="A57" s="806"/>
      <c r="B57" s="770" t="s">
        <v>302</v>
      </c>
      <c r="C57" s="771"/>
      <c r="D57" s="772"/>
      <c r="E57" s="92">
        <v>550</v>
      </c>
      <c r="F57" s="93"/>
      <c r="G57" s="819" t="s">
        <v>311</v>
      </c>
      <c r="H57" s="820"/>
      <c r="I57" s="820"/>
      <c r="J57" s="820"/>
      <c r="K57" s="820"/>
      <c r="L57" s="820"/>
      <c r="M57" s="821"/>
      <c r="O57" s="319"/>
      <c r="P57" s="137" t="s">
        <v>378</v>
      </c>
      <c r="Q57" s="138"/>
      <c r="R57" s="139"/>
      <c r="S57" s="106">
        <v>470</v>
      </c>
      <c r="T57" s="121"/>
      <c r="U57" s="293" t="s">
        <v>389</v>
      </c>
      <c r="V57" s="294"/>
      <c r="W57" s="294"/>
      <c r="X57" s="294"/>
      <c r="Y57" s="294"/>
      <c r="Z57" s="294"/>
      <c r="AA57" s="295"/>
    </row>
    <row r="58" spans="1:27" ht="12.75" customHeight="1">
      <c r="A58" s="807"/>
      <c r="B58" s="776" t="s">
        <v>10</v>
      </c>
      <c r="C58" s="611"/>
      <c r="D58" s="842"/>
      <c r="E58" s="96">
        <f>SUM(E49:E57)</f>
        <v>3430</v>
      </c>
      <c r="F58" s="98">
        <f>SUM(F49:F57)</f>
        <v>0</v>
      </c>
      <c r="G58" s="493"/>
      <c r="H58" s="494"/>
      <c r="I58" s="494"/>
      <c r="J58" s="494"/>
      <c r="K58" s="494"/>
      <c r="L58" s="494"/>
      <c r="M58" s="495"/>
      <c r="O58" s="319"/>
      <c r="P58" s="137" t="s">
        <v>2071</v>
      </c>
      <c r="Q58" s="138"/>
      <c r="R58" s="139"/>
      <c r="S58" s="106">
        <v>390</v>
      </c>
      <c r="T58" s="121"/>
      <c r="U58" s="293" t="s">
        <v>2073</v>
      </c>
      <c r="V58" s="294"/>
      <c r="W58" s="294"/>
      <c r="X58" s="294"/>
      <c r="Y58" s="294"/>
      <c r="Z58" s="294"/>
      <c r="AA58" s="295"/>
    </row>
    <row r="59" spans="1:27" ht="12.75" customHeight="1">
      <c r="A59" s="67"/>
      <c r="F59" s="101"/>
      <c r="G59" s="101"/>
      <c r="H59" s="101"/>
      <c r="I59" s="101"/>
      <c r="J59" s="101"/>
      <c r="K59" s="101"/>
      <c r="L59" s="101"/>
      <c r="M59" s="101"/>
      <c r="O59" s="319"/>
      <c r="P59" s="137" t="s">
        <v>2072</v>
      </c>
      <c r="Q59" s="138"/>
      <c r="R59" s="139"/>
      <c r="S59" s="106">
        <v>330</v>
      </c>
      <c r="T59" s="121"/>
      <c r="U59" s="293" t="s">
        <v>2074</v>
      </c>
      <c r="V59" s="294"/>
      <c r="W59" s="294"/>
      <c r="X59" s="294"/>
      <c r="Y59" s="294"/>
      <c r="Z59" s="294"/>
      <c r="AA59" s="295"/>
    </row>
    <row r="60" spans="1:27" ht="12.75" customHeight="1">
      <c r="A60" s="846" t="s">
        <v>70</v>
      </c>
      <c r="B60" s="547"/>
      <c r="C60" s="547"/>
      <c r="D60" s="804"/>
      <c r="E60" s="134">
        <f>SUM(E58,E48,E40,E32,E17)</f>
        <v>19190</v>
      </c>
      <c r="F60" s="135">
        <f>SUM(F58,F48,F40,F32,F17)</f>
        <v>0</v>
      </c>
      <c r="G60" s="101"/>
      <c r="H60" s="101"/>
      <c r="I60" s="101"/>
      <c r="J60" s="101"/>
      <c r="K60" s="101"/>
      <c r="L60" s="101"/>
      <c r="M60" s="101"/>
      <c r="O60" s="319"/>
      <c r="P60" s="137" t="s">
        <v>379</v>
      </c>
      <c r="Q60" s="138"/>
      <c r="R60" s="139"/>
      <c r="S60" s="106">
        <v>580</v>
      </c>
      <c r="T60" s="121"/>
      <c r="U60" s="293" t="s">
        <v>390</v>
      </c>
      <c r="V60" s="294"/>
      <c r="W60" s="294"/>
      <c r="X60" s="294"/>
      <c r="Y60" s="294"/>
      <c r="Z60" s="294"/>
      <c r="AA60" s="295"/>
    </row>
    <row r="61" spans="1:27" ht="12.75" customHeight="1">
      <c r="A61" s="117"/>
      <c r="B61" s="117"/>
      <c r="C61" s="117"/>
      <c r="D61" s="117"/>
      <c r="E61" s="117"/>
      <c r="F61" s="117"/>
      <c r="G61" s="101"/>
      <c r="H61" s="101"/>
      <c r="I61" s="101"/>
      <c r="J61" s="101"/>
      <c r="K61" s="101"/>
      <c r="L61" s="101"/>
      <c r="M61" s="101"/>
      <c r="O61" s="319"/>
      <c r="P61" s="137" t="s">
        <v>380</v>
      </c>
      <c r="Q61" s="138"/>
      <c r="R61" s="139"/>
      <c r="S61" s="106">
        <v>360</v>
      </c>
      <c r="T61" s="121"/>
      <c r="U61" s="297" t="s">
        <v>391</v>
      </c>
      <c r="V61" s="298"/>
      <c r="W61" s="298"/>
      <c r="X61" s="298"/>
      <c r="Y61" s="298"/>
      <c r="Z61" s="298"/>
      <c r="AA61" s="299"/>
    </row>
    <row r="62" spans="1:27" ht="12.75" customHeight="1">
      <c r="A62" s="117"/>
      <c r="B62" s="117"/>
      <c r="C62" s="117"/>
      <c r="D62" s="117"/>
      <c r="E62" s="117"/>
      <c r="F62" s="117"/>
      <c r="G62" s="141"/>
      <c r="H62" s="141"/>
      <c r="I62" s="141"/>
      <c r="J62" s="141"/>
      <c r="K62" s="141"/>
      <c r="L62" s="141"/>
      <c r="M62" s="141"/>
      <c r="O62" s="320"/>
      <c r="P62" s="300" t="s">
        <v>10</v>
      </c>
      <c r="Q62" s="301"/>
      <c r="R62" s="302"/>
      <c r="S62" s="107">
        <f>SUM(S54:S61)</f>
        <v>3180</v>
      </c>
      <c r="T62" s="140">
        <f>SUM(T54:T61)</f>
        <v>0</v>
      </c>
      <c r="U62" s="303"/>
      <c r="V62" s="304"/>
      <c r="W62" s="304"/>
      <c r="X62" s="304"/>
      <c r="Y62" s="304"/>
      <c r="Z62" s="304"/>
      <c r="AA62" s="305"/>
    </row>
    <row r="63" spans="1:27" ht="12.75" customHeight="1">
      <c r="A63" s="254"/>
      <c r="B63" s="254"/>
      <c r="C63" s="254"/>
      <c r="D63" s="254"/>
      <c r="E63" s="254"/>
      <c r="F63" s="254"/>
      <c r="G63" s="254"/>
      <c r="H63" s="141"/>
      <c r="I63" s="141"/>
      <c r="J63" s="141"/>
      <c r="K63" s="141"/>
      <c r="L63" s="141"/>
      <c r="M63" s="141"/>
      <c r="O63" s="318" t="s">
        <v>2160</v>
      </c>
      <c r="P63" s="137" t="s">
        <v>381</v>
      </c>
      <c r="Q63" s="138"/>
      <c r="R63" s="139"/>
      <c r="S63" s="106">
        <v>300</v>
      </c>
      <c r="T63" s="121"/>
      <c r="U63" s="293" t="s">
        <v>392</v>
      </c>
      <c r="V63" s="294"/>
      <c r="W63" s="294"/>
      <c r="X63" s="294"/>
      <c r="Y63" s="294"/>
      <c r="Z63" s="294"/>
      <c r="AA63" s="295"/>
    </row>
    <row r="64" spans="1:27" ht="12.75" customHeight="1">
      <c r="A64" s="254"/>
      <c r="B64" s="254"/>
      <c r="C64" s="254"/>
      <c r="D64" s="254"/>
      <c r="E64" s="254"/>
      <c r="F64" s="254"/>
      <c r="G64" s="254"/>
      <c r="H64" s="141"/>
      <c r="I64" s="141"/>
      <c r="J64" s="141"/>
      <c r="K64" s="141"/>
      <c r="L64" s="141"/>
      <c r="M64" s="141"/>
      <c r="O64" s="319"/>
      <c r="P64" s="137" t="s">
        <v>382</v>
      </c>
      <c r="Q64" s="138"/>
      <c r="R64" s="139"/>
      <c r="S64" s="106">
        <v>590</v>
      </c>
      <c r="T64" s="121"/>
      <c r="U64" s="293" t="s">
        <v>393</v>
      </c>
      <c r="V64" s="294"/>
      <c r="W64" s="294"/>
      <c r="X64" s="294"/>
      <c r="Y64" s="294"/>
      <c r="Z64" s="294"/>
      <c r="AA64" s="295"/>
    </row>
    <row r="65" spans="1:27" ht="12.75" customHeight="1">
      <c r="A65" s="252"/>
      <c r="B65" s="252"/>
      <c r="C65" s="252"/>
      <c r="D65" s="252"/>
      <c r="E65" s="252"/>
      <c r="F65" s="252"/>
      <c r="G65" s="101"/>
      <c r="H65" s="101"/>
      <c r="I65" s="101"/>
      <c r="J65" s="101"/>
      <c r="K65" s="101"/>
      <c r="L65" s="101"/>
      <c r="M65" s="101"/>
      <c r="O65" s="319"/>
      <c r="P65" s="137" t="s">
        <v>383</v>
      </c>
      <c r="Q65" s="138"/>
      <c r="R65" s="139"/>
      <c r="S65" s="106">
        <v>590</v>
      </c>
      <c r="T65" s="121"/>
      <c r="U65" s="293" t="s">
        <v>394</v>
      </c>
      <c r="V65" s="294"/>
      <c r="W65" s="294"/>
      <c r="X65" s="294"/>
      <c r="Y65" s="294"/>
      <c r="Z65" s="294"/>
      <c r="AA65" s="295"/>
    </row>
    <row r="66" spans="1:27" ht="12.75" customHeight="1">
      <c r="A66" s="253"/>
      <c r="B66" s="253"/>
      <c r="C66" s="253"/>
      <c r="D66" s="253"/>
      <c r="E66" s="253"/>
      <c r="F66" s="253"/>
      <c r="G66" s="101"/>
      <c r="H66" s="101"/>
      <c r="I66" s="101"/>
      <c r="J66" s="101"/>
      <c r="K66" s="101"/>
      <c r="L66" s="101"/>
      <c r="M66" s="101"/>
      <c r="O66" s="319"/>
      <c r="P66" s="137" t="s">
        <v>384</v>
      </c>
      <c r="Q66" s="138"/>
      <c r="R66" s="139"/>
      <c r="S66" s="106">
        <v>610</v>
      </c>
      <c r="T66" s="121"/>
      <c r="U66" s="293" t="s">
        <v>395</v>
      </c>
      <c r="V66" s="294"/>
      <c r="W66" s="294"/>
      <c r="X66" s="294"/>
      <c r="Y66" s="294"/>
      <c r="Z66" s="294"/>
      <c r="AA66" s="295"/>
    </row>
    <row r="67" spans="1:27" ht="12.75" customHeight="1">
      <c r="A67" s="846" t="s">
        <v>71</v>
      </c>
      <c r="B67" s="547"/>
      <c r="C67" s="547"/>
      <c r="D67" s="804"/>
      <c r="E67" s="142">
        <f>SUM(+S51+S73+E60+宗像市!S24)</f>
        <v>75770</v>
      </c>
      <c r="F67" s="143">
        <f>SUM(宗像市!T24,F60,T73,T51)</f>
        <v>0</v>
      </c>
      <c r="G67" s="101"/>
      <c r="H67" s="101"/>
      <c r="I67" s="101"/>
      <c r="J67" s="101"/>
      <c r="K67" s="101"/>
      <c r="L67" s="101"/>
      <c r="M67" s="101"/>
      <c r="O67" s="319"/>
      <c r="P67" s="137" t="s">
        <v>385</v>
      </c>
      <c r="Q67" s="138"/>
      <c r="R67" s="139"/>
      <c r="S67" s="106">
        <v>390</v>
      </c>
      <c r="T67" s="121"/>
      <c r="U67" s="293" t="s">
        <v>1809</v>
      </c>
      <c r="V67" s="294"/>
      <c r="W67" s="294"/>
      <c r="X67" s="294"/>
      <c r="Y67" s="294"/>
      <c r="Z67" s="294"/>
      <c r="AA67" s="295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319"/>
      <c r="P68" s="137" t="s">
        <v>386</v>
      </c>
      <c r="Q68" s="138"/>
      <c r="R68" s="139"/>
      <c r="S68" s="106">
        <v>320</v>
      </c>
      <c r="T68" s="121"/>
      <c r="U68" s="267" t="s">
        <v>2155</v>
      </c>
      <c r="V68" s="268"/>
      <c r="W68" s="268"/>
      <c r="X68" s="268"/>
      <c r="Y68" s="268"/>
      <c r="Z68" s="268"/>
      <c r="AA68" s="26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4"/>
      <c r="O69" s="319"/>
      <c r="P69" s="137" t="s">
        <v>1567</v>
      </c>
      <c r="Q69" s="138"/>
      <c r="R69" s="139"/>
      <c r="S69" s="106">
        <v>550</v>
      </c>
      <c r="T69" s="121"/>
      <c r="U69" s="293" t="s">
        <v>1569</v>
      </c>
      <c r="V69" s="294"/>
      <c r="W69" s="294"/>
      <c r="X69" s="294"/>
      <c r="Y69" s="294"/>
      <c r="Z69" s="294"/>
      <c r="AA69" s="295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4"/>
      <c r="O70" s="319"/>
      <c r="P70" s="137" t="s">
        <v>1568</v>
      </c>
      <c r="Q70" s="138"/>
      <c r="R70" s="139"/>
      <c r="S70" s="106">
        <v>590</v>
      </c>
      <c r="T70" s="121"/>
      <c r="U70" s="293" t="s">
        <v>1808</v>
      </c>
      <c r="V70" s="294"/>
      <c r="W70" s="294"/>
      <c r="X70" s="294"/>
      <c r="Y70" s="294"/>
      <c r="Z70" s="294"/>
      <c r="AA70" s="295"/>
    </row>
    <row r="71" spans="1:27" ht="12.75" customHeight="1">
      <c r="N71" s="67"/>
      <c r="O71" s="319"/>
      <c r="P71" s="137" t="s">
        <v>387</v>
      </c>
      <c r="Q71" s="138"/>
      <c r="R71" s="139"/>
      <c r="S71" s="106">
        <v>590</v>
      </c>
      <c r="T71" s="121"/>
      <c r="U71" s="297" t="s">
        <v>1566</v>
      </c>
      <c r="V71" s="298"/>
      <c r="W71" s="298"/>
      <c r="X71" s="298"/>
      <c r="Y71" s="298"/>
      <c r="Z71" s="298"/>
      <c r="AA71" s="299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320"/>
      <c r="P72" s="266" t="s">
        <v>10</v>
      </c>
      <c r="Q72" s="263"/>
      <c r="R72" s="264"/>
      <c r="S72" s="96">
        <f>SUM(S63:S71)</f>
        <v>4530</v>
      </c>
      <c r="T72" s="98">
        <f>SUM(T63:T71)</f>
        <v>0</v>
      </c>
      <c r="U72" s="258"/>
      <c r="V72" s="259"/>
      <c r="W72" s="259"/>
      <c r="X72" s="259"/>
      <c r="Y72" s="259"/>
      <c r="Z72" s="259"/>
      <c r="AA72" s="260"/>
    </row>
    <row r="73" spans="1:27" ht="12.75" customHeight="1">
      <c r="N73" s="66"/>
      <c r="O73" s="324" t="s">
        <v>319</v>
      </c>
      <c r="P73" s="118"/>
      <c r="Q73" s="118"/>
      <c r="R73" s="317"/>
      <c r="S73" s="134">
        <f>SUM(S72,S62)</f>
        <v>7710</v>
      </c>
      <c r="T73" s="145">
        <f>SUM(T72,T62)</f>
        <v>0</v>
      </c>
      <c r="U73" s="101"/>
      <c r="V73" s="101"/>
      <c r="W73" s="101"/>
      <c r="X73" s="101"/>
      <c r="Y73" s="101"/>
      <c r="Z73" s="101"/>
      <c r="AA73" s="101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68"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  <mergeCell ref="P16:R16"/>
    <mergeCell ref="P22:R22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B6:D6"/>
    <mergeCell ref="P10:R10"/>
    <mergeCell ref="A1:C1"/>
    <mergeCell ref="D1:E1"/>
    <mergeCell ref="F1:G1"/>
    <mergeCell ref="B29:D29"/>
    <mergeCell ref="B26:D26"/>
    <mergeCell ref="B32:D32"/>
    <mergeCell ref="B24:D24"/>
    <mergeCell ref="B25:D25"/>
    <mergeCell ref="B23:D23"/>
    <mergeCell ref="G26:M26"/>
    <mergeCell ref="G14:M14"/>
    <mergeCell ref="G15:M15"/>
    <mergeCell ref="A2:C2"/>
    <mergeCell ref="A3:C3"/>
    <mergeCell ref="B5:D5"/>
    <mergeCell ref="G16:M16"/>
    <mergeCell ref="G25:M25"/>
    <mergeCell ref="B20:D20"/>
    <mergeCell ref="G8:M8"/>
    <mergeCell ref="B17:D17"/>
    <mergeCell ref="G12:M12"/>
    <mergeCell ref="G18:M18"/>
    <mergeCell ref="H1:W1"/>
    <mergeCell ref="A6:A17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B43:D43"/>
    <mergeCell ref="B41:D41"/>
    <mergeCell ref="B51:D51"/>
    <mergeCell ref="B50:D50"/>
    <mergeCell ref="B52:D52"/>
    <mergeCell ref="G33:M33"/>
    <mergeCell ref="B35:D35"/>
    <mergeCell ref="A18:A32"/>
    <mergeCell ref="B16:D16"/>
    <mergeCell ref="B19:D19"/>
    <mergeCell ref="G19:M19"/>
    <mergeCell ref="G24:M24"/>
    <mergeCell ref="G28:M28"/>
    <mergeCell ref="B27:D27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B8:D8"/>
    <mergeCell ref="B30:D30"/>
    <mergeCell ref="B28:D28"/>
    <mergeCell ref="G7:M7"/>
    <mergeCell ref="G6:M6"/>
    <mergeCell ref="B18:D18"/>
    <mergeCell ref="G17:M17"/>
    <mergeCell ref="P21:R21"/>
    <mergeCell ref="G29:M29"/>
    <mergeCell ref="G11:M11"/>
    <mergeCell ref="G10:M10"/>
    <mergeCell ref="B10:D10"/>
    <mergeCell ref="B11:D11"/>
    <mergeCell ref="B13:D13"/>
    <mergeCell ref="U9:AA9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</mergeCells>
  <phoneticPr fontId="20"/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AA93"/>
  <sheetViews>
    <sheetView showZeros="0" tabSelected="1" topLeftCell="A25" zoomScaleNormal="100" zoomScaleSheetLayoutView="65" workbookViewId="0">
      <selection activeCell="S56" sqref="S56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22" t="s">
        <v>568</v>
      </c>
      <c r="B1" s="523"/>
      <c r="C1" s="523"/>
      <c r="D1" s="860" t="s">
        <v>11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4" t="str">
        <f>集計表!AB1</f>
        <v>2025/5</v>
      </c>
      <c r="Y1" s="544"/>
      <c r="Z1" s="544"/>
      <c r="AA1" s="545"/>
    </row>
    <row r="2" spans="1:27" ht="18.75" customHeight="1">
      <c r="A2" s="524" t="s">
        <v>56</v>
      </c>
      <c r="B2" s="525"/>
      <c r="C2" s="526"/>
      <c r="D2" s="533">
        <f>SUM(福津市・古賀市・新宮町!D2)</f>
        <v>2025</v>
      </c>
      <c r="E2" s="533"/>
      <c r="F2" s="798">
        <f>集計表!F2</f>
        <v>45777</v>
      </c>
      <c r="G2" s="798"/>
      <c r="H2" s="42" t="s">
        <v>1561</v>
      </c>
      <c r="I2" s="42" t="s">
        <v>37</v>
      </c>
      <c r="J2" s="799">
        <f>集計表!L2</f>
        <v>45779</v>
      </c>
      <c r="K2" s="861"/>
      <c r="L2" s="861"/>
      <c r="M2" s="861"/>
      <c r="N2" s="43" t="s">
        <v>57</v>
      </c>
      <c r="O2" s="44" t="s">
        <v>38</v>
      </c>
      <c r="P2" s="793">
        <f>集計表!R2</f>
        <v>45780</v>
      </c>
      <c r="Q2" s="793"/>
      <c r="R2" s="45" t="s">
        <v>39</v>
      </c>
      <c r="S2" s="118" t="s">
        <v>40</v>
      </c>
      <c r="T2" s="84" t="s">
        <v>20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1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T4" s="547" t="s">
        <v>6</v>
      </c>
      <c r="U4" s="547"/>
      <c r="V4" s="547"/>
      <c r="W4" s="85" t="s">
        <v>41</v>
      </c>
      <c r="X4" s="865">
        <f>T59</f>
        <v>0</v>
      </c>
      <c r="Y4" s="620"/>
      <c r="Z4" s="620"/>
      <c r="AA4" s="47" t="s">
        <v>42</v>
      </c>
    </row>
    <row r="5" spans="1:27" ht="12.75" customHeight="1">
      <c r="A5" s="86"/>
      <c r="B5" s="785" t="s">
        <v>43</v>
      </c>
      <c r="C5" s="786"/>
      <c r="D5" s="786"/>
      <c r="E5" s="119" t="s">
        <v>7</v>
      </c>
      <c r="F5" s="88" t="s">
        <v>8</v>
      </c>
      <c r="G5" s="786" t="s">
        <v>24</v>
      </c>
      <c r="H5" s="786"/>
      <c r="I5" s="786"/>
      <c r="J5" s="786"/>
      <c r="K5" s="786"/>
      <c r="L5" s="786"/>
      <c r="M5" s="795"/>
      <c r="O5" s="89"/>
      <c r="P5" s="785" t="s">
        <v>25</v>
      </c>
      <c r="Q5" s="786"/>
      <c r="R5" s="786"/>
      <c r="S5" s="119" t="s">
        <v>7</v>
      </c>
      <c r="T5" s="88" t="s">
        <v>8</v>
      </c>
      <c r="U5" s="786" t="s">
        <v>24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415</v>
      </c>
      <c r="B6" s="779" t="s">
        <v>399</v>
      </c>
      <c r="C6" s="780"/>
      <c r="D6" s="781"/>
      <c r="E6" s="90">
        <v>520</v>
      </c>
      <c r="F6" s="93"/>
      <c r="G6" s="773" t="s">
        <v>407</v>
      </c>
      <c r="H6" s="774"/>
      <c r="I6" s="774"/>
      <c r="J6" s="774"/>
      <c r="K6" s="774"/>
      <c r="L6" s="774"/>
      <c r="M6" s="775"/>
      <c r="O6" s="805" t="s">
        <v>513</v>
      </c>
      <c r="P6" s="779" t="s">
        <v>503</v>
      </c>
      <c r="Q6" s="780"/>
      <c r="R6" s="781"/>
      <c r="S6" s="90">
        <v>510</v>
      </c>
      <c r="T6" s="93"/>
      <c r="U6" s="773" t="s">
        <v>507</v>
      </c>
      <c r="V6" s="774"/>
      <c r="W6" s="774"/>
      <c r="X6" s="774"/>
      <c r="Y6" s="774"/>
      <c r="Z6" s="774"/>
      <c r="AA6" s="775"/>
    </row>
    <row r="7" spans="1:27" ht="12.75" customHeight="1">
      <c r="A7" s="806"/>
      <c r="B7" s="770" t="s">
        <v>400</v>
      </c>
      <c r="C7" s="771"/>
      <c r="D7" s="772"/>
      <c r="E7" s="92">
        <v>510</v>
      </c>
      <c r="F7" s="93"/>
      <c r="G7" s="764" t="s">
        <v>408</v>
      </c>
      <c r="H7" s="765"/>
      <c r="I7" s="765"/>
      <c r="J7" s="765"/>
      <c r="K7" s="765"/>
      <c r="L7" s="765"/>
      <c r="M7" s="766"/>
      <c r="O7" s="806"/>
      <c r="P7" s="770" t="s">
        <v>504</v>
      </c>
      <c r="Q7" s="771"/>
      <c r="R7" s="772"/>
      <c r="S7" s="92">
        <v>630</v>
      </c>
      <c r="T7" s="93"/>
      <c r="U7" s="764" t="s">
        <v>508</v>
      </c>
      <c r="V7" s="765"/>
      <c r="W7" s="765"/>
      <c r="X7" s="765"/>
      <c r="Y7" s="765"/>
      <c r="Z7" s="765"/>
      <c r="AA7" s="766"/>
    </row>
    <row r="8" spans="1:27" ht="12.75" customHeight="1">
      <c r="A8" s="806"/>
      <c r="B8" s="770" t="s">
        <v>401</v>
      </c>
      <c r="C8" s="771"/>
      <c r="D8" s="772"/>
      <c r="E8" s="92">
        <v>420</v>
      </c>
      <c r="F8" s="93"/>
      <c r="G8" s="764" t="s">
        <v>409</v>
      </c>
      <c r="H8" s="765"/>
      <c r="I8" s="765"/>
      <c r="J8" s="765"/>
      <c r="K8" s="765"/>
      <c r="L8" s="765"/>
      <c r="M8" s="766"/>
      <c r="O8" s="806"/>
      <c r="P8" s="770" t="s">
        <v>505</v>
      </c>
      <c r="Q8" s="771"/>
      <c r="R8" s="772"/>
      <c r="S8" s="92">
        <v>550</v>
      </c>
      <c r="T8" s="93"/>
      <c r="U8" s="764" t="s">
        <v>509</v>
      </c>
      <c r="V8" s="765"/>
      <c r="W8" s="765"/>
      <c r="X8" s="765"/>
      <c r="Y8" s="765"/>
      <c r="Z8" s="765"/>
      <c r="AA8" s="766"/>
    </row>
    <row r="9" spans="1:27" ht="12.75" customHeight="1">
      <c r="A9" s="806"/>
      <c r="B9" s="770" t="s">
        <v>402</v>
      </c>
      <c r="C9" s="771"/>
      <c r="D9" s="772"/>
      <c r="E9" s="92">
        <v>220</v>
      </c>
      <c r="F9" s="93"/>
      <c r="G9" s="764" t="s">
        <v>410</v>
      </c>
      <c r="H9" s="765"/>
      <c r="I9" s="765"/>
      <c r="J9" s="765"/>
      <c r="K9" s="765"/>
      <c r="L9" s="765"/>
      <c r="M9" s="766"/>
      <c r="O9" s="806"/>
      <c r="P9" s="770" t="s">
        <v>506</v>
      </c>
      <c r="Q9" s="771"/>
      <c r="R9" s="772"/>
      <c r="S9" s="92">
        <v>590</v>
      </c>
      <c r="T9" s="93"/>
      <c r="U9" s="764" t="s">
        <v>510</v>
      </c>
      <c r="V9" s="765"/>
      <c r="W9" s="765"/>
      <c r="X9" s="765"/>
      <c r="Y9" s="765"/>
      <c r="Z9" s="765"/>
      <c r="AA9" s="766"/>
    </row>
    <row r="10" spans="1:27" ht="12.75" customHeight="1">
      <c r="A10" s="806"/>
      <c r="B10" s="770" t="s">
        <v>403</v>
      </c>
      <c r="C10" s="771"/>
      <c r="D10" s="772"/>
      <c r="E10" s="92">
        <v>370</v>
      </c>
      <c r="F10" s="93"/>
      <c r="G10" s="764" t="s">
        <v>411</v>
      </c>
      <c r="H10" s="765"/>
      <c r="I10" s="765"/>
      <c r="J10" s="765"/>
      <c r="K10" s="765"/>
      <c r="L10" s="765"/>
      <c r="M10" s="766"/>
      <c r="O10" s="806"/>
      <c r="P10" s="285" t="s">
        <v>2213</v>
      </c>
      <c r="Q10" s="286"/>
      <c r="R10" s="287"/>
      <c r="S10" s="92">
        <v>450</v>
      </c>
      <c r="T10" s="93"/>
      <c r="U10" s="267" t="s">
        <v>511</v>
      </c>
      <c r="V10" s="268"/>
      <c r="W10" s="268"/>
      <c r="X10" s="268"/>
      <c r="Y10" s="268"/>
      <c r="Z10" s="268"/>
      <c r="AA10" s="269"/>
    </row>
    <row r="11" spans="1:27" ht="12.75" customHeight="1">
      <c r="A11" s="806"/>
      <c r="B11" s="770" t="s">
        <v>404</v>
      </c>
      <c r="C11" s="771"/>
      <c r="D11" s="772"/>
      <c r="E11" s="92">
        <v>300</v>
      </c>
      <c r="F11" s="93"/>
      <c r="G11" s="764" t="s">
        <v>412</v>
      </c>
      <c r="H11" s="765"/>
      <c r="I11" s="765"/>
      <c r="J11" s="765"/>
      <c r="K11" s="765"/>
      <c r="L11" s="765"/>
      <c r="M11" s="766"/>
      <c r="O11" s="806"/>
      <c r="P11" s="163" t="s">
        <v>2214</v>
      </c>
      <c r="Q11" s="164"/>
      <c r="R11" s="165"/>
      <c r="S11" s="106">
        <v>530</v>
      </c>
      <c r="T11" s="121"/>
      <c r="U11" s="267" t="s">
        <v>1552</v>
      </c>
      <c r="V11" s="268"/>
      <c r="W11" s="268"/>
      <c r="X11" s="268"/>
      <c r="Y11" s="268"/>
      <c r="Z11" s="268"/>
      <c r="AA11" s="269"/>
    </row>
    <row r="12" spans="1:27" ht="12.75" customHeight="1">
      <c r="A12" s="806"/>
      <c r="B12" s="770" t="s">
        <v>405</v>
      </c>
      <c r="C12" s="771"/>
      <c r="D12" s="772"/>
      <c r="E12" s="92">
        <v>280</v>
      </c>
      <c r="F12" s="93"/>
      <c r="G12" s="764" t="s">
        <v>413</v>
      </c>
      <c r="H12" s="765"/>
      <c r="I12" s="765"/>
      <c r="J12" s="765"/>
      <c r="K12" s="765"/>
      <c r="L12" s="765"/>
      <c r="M12" s="766"/>
      <c r="O12" s="806"/>
      <c r="P12" s="163" t="s">
        <v>2215</v>
      </c>
      <c r="Q12" s="164"/>
      <c r="R12" s="165"/>
      <c r="S12" s="106">
        <v>900</v>
      </c>
      <c r="T12" s="121"/>
      <c r="U12" s="267" t="s">
        <v>512</v>
      </c>
      <c r="V12" s="268"/>
      <c r="W12" s="268"/>
      <c r="X12" s="268"/>
      <c r="Y12" s="268"/>
      <c r="Z12" s="268"/>
      <c r="AA12" s="269"/>
    </row>
    <row r="13" spans="1:27" ht="12.75" customHeight="1">
      <c r="A13" s="806"/>
      <c r="B13" s="770" t="s">
        <v>406</v>
      </c>
      <c r="C13" s="771"/>
      <c r="D13" s="772"/>
      <c r="E13" s="146">
        <v>540</v>
      </c>
      <c r="F13" s="93"/>
      <c r="G13" s="782" t="s">
        <v>414</v>
      </c>
      <c r="H13" s="783"/>
      <c r="I13" s="783"/>
      <c r="J13" s="783"/>
      <c r="K13" s="783"/>
      <c r="L13" s="783"/>
      <c r="M13" s="784"/>
      <c r="O13" s="806"/>
      <c r="P13" s="163"/>
      <c r="Q13" s="164"/>
      <c r="R13" s="165"/>
      <c r="S13" s="106"/>
      <c r="T13" s="121"/>
      <c r="U13" s="267"/>
      <c r="V13" s="268"/>
      <c r="W13" s="268"/>
      <c r="X13" s="268"/>
      <c r="Y13" s="268"/>
      <c r="Z13" s="268"/>
      <c r="AA13" s="269"/>
    </row>
    <row r="14" spans="1:27" ht="12.75" customHeight="1">
      <c r="A14" s="807"/>
      <c r="B14" s="776" t="s">
        <v>44</v>
      </c>
      <c r="C14" s="611"/>
      <c r="D14" s="612"/>
      <c r="E14" s="96">
        <f>SUM(E6:E13)</f>
        <v>3160</v>
      </c>
      <c r="F14" s="98">
        <f>SUM(F6:F13)</f>
        <v>0</v>
      </c>
      <c r="G14" s="493"/>
      <c r="H14" s="494"/>
      <c r="I14" s="494"/>
      <c r="J14" s="494"/>
      <c r="K14" s="494"/>
      <c r="L14" s="494"/>
      <c r="M14" s="495"/>
      <c r="O14" s="807"/>
      <c r="P14" s="776" t="s">
        <v>10</v>
      </c>
      <c r="Q14" s="611"/>
      <c r="R14" s="612"/>
      <c r="S14" s="96">
        <f>SUM(S6:S13)</f>
        <v>4160</v>
      </c>
      <c r="T14" s="98">
        <f>SUM(T6:T13)</f>
        <v>0</v>
      </c>
      <c r="U14" s="493"/>
      <c r="V14" s="494"/>
      <c r="W14" s="494"/>
      <c r="X14" s="494"/>
      <c r="Y14" s="494"/>
      <c r="Z14" s="494"/>
      <c r="AA14" s="495"/>
    </row>
    <row r="15" spans="1:27" ht="12.75" customHeight="1">
      <c r="A15" s="805" t="s">
        <v>1499</v>
      </c>
      <c r="B15" s="770" t="s">
        <v>416</v>
      </c>
      <c r="C15" s="771"/>
      <c r="D15" s="772"/>
      <c r="E15" s="90">
        <v>330</v>
      </c>
      <c r="F15" s="93"/>
      <c r="G15" s="773" t="s">
        <v>430</v>
      </c>
      <c r="H15" s="774"/>
      <c r="I15" s="774"/>
      <c r="J15" s="774"/>
      <c r="K15" s="774"/>
      <c r="L15" s="774"/>
      <c r="M15" s="775"/>
      <c r="O15" s="805" t="s">
        <v>540</v>
      </c>
      <c r="P15" s="779" t="s">
        <v>514</v>
      </c>
      <c r="Q15" s="780"/>
      <c r="R15" s="781"/>
      <c r="S15" s="90">
        <v>510</v>
      </c>
      <c r="T15" s="93"/>
      <c r="U15" s="773" t="s">
        <v>527</v>
      </c>
      <c r="V15" s="774"/>
      <c r="W15" s="774"/>
      <c r="X15" s="774"/>
      <c r="Y15" s="774"/>
      <c r="Z15" s="774"/>
      <c r="AA15" s="775"/>
    </row>
    <row r="16" spans="1:27" ht="12.75" customHeight="1">
      <c r="A16" s="806"/>
      <c r="B16" s="770" t="s">
        <v>417</v>
      </c>
      <c r="C16" s="771"/>
      <c r="D16" s="772"/>
      <c r="E16" s="92">
        <v>530</v>
      </c>
      <c r="F16" s="93"/>
      <c r="G16" s="764" t="s">
        <v>431</v>
      </c>
      <c r="H16" s="765"/>
      <c r="I16" s="765"/>
      <c r="J16" s="765"/>
      <c r="K16" s="765"/>
      <c r="L16" s="765"/>
      <c r="M16" s="766"/>
      <c r="O16" s="806"/>
      <c r="P16" s="770" t="s">
        <v>515</v>
      </c>
      <c r="Q16" s="771"/>
      <c r="R16" s="772"/>
      <c r="S16" s="92">
        <v>420</v>
      </c>
      <c r="T16" s="93"/>
      <c r="U16" s="764" t="s">
        <v>528</v>
      </c>
      <c r="V16" s="765"/>
      <c r="W16" s="765"/>
      <c r="X16" s="765"/>
      <c r="Y16" s="765"/>
      <c r="Z16" s="765"/>
      <c r="AA16" s="766"/>
    </row>
    <row r="17" spans="1:27" ht="12.75" customHeight="1">
      <c r="A17" s="806"/>
      <c r="B17" s="770" t="s">
        <v>418</v>
      </c>
      <c r="C17" s="771"/>
      <c r="D17" s="772"/>
      <c r="E17" s="92">
        <v>530</v>
      </c>
      <c r="F17" s="93"/>
      <c r="G17" s="764" t="s">
        <v>432</v>
      </c>
      <c r="H17" s="765"/>
      <c r="I17" s="765"/>
      <c r="J17" s="765"/>
      <c r="K17" s="765"/>
      <c r="L17" s="765"/>
      <c r="M17" s="766"/>
      <c r="O17" s="806"/>
      <c r="P17" s="770" t="s">
        <v>516</v>
      </c>
      <c r="Q17" s="771"/>
      <c r="R17" s="772"/>
      <c r="S17" s="92">
        <v>470</v>
      </c>
      <c r="T17" s="93"/>
      <c r="U17" s="764" t="s">
        <v>529</v>
      </c>
      <c r="V17" s="765"/>
      <c r="W17" s="765"/>
      <c r="X17" s="765"/>
      <c r="Y17" s="765"/>
      <c r="Z17" s="765"/>
      <c r="AA17" s="766"/>
    </row>
    <row r="18" spans="1:27" ht="12.75" customHeight="1">
      <c r="A18" s="806"/>
      <c r="B18" s="770" t="s">
        <v>419</v>
      </c>
      <c r="C18" s="771"/>
      <c r="D18" s="772"/>
      <c r="E18" s="92">
        <v>370</v>
      </c>
      <c r="F18" s="93"/>
      <c r="G18" s="764" t="s">
        <v>433</v>
      </c>
      <c r="H18" s="765"/>
      <c r="I18" s="765"/>
      <c r="J18" s="765"/>
      <c r="K18" s="765"/>
      <c r="L18" s="765"/>
      <c r="M18" s="766"/>
      <c r="O18" s="806"/>
      <c r="P18" s="770" t="s">
        <v>517</v>
      </c>
      <c r="Q18" s="771"/>
      <c r="R18" s="772"/>
      <c r="S18" s="92">
        <v>490</v>
      </c>
      <c r="T18" s="93"/>
      <c r="U18" s="764" t="s">
        <v>530</v>
      </c>
      <c r="V18" s="765"/>
      <c r="W18" s="765"/>
      <c r="X18" s="765"/>
      <c r="Y18" s="765"/>
      <c r="Z18" s="765"/>
      <c r="AA18" s="766"/>
    </row>
    <row r="19" spans="1:27" ht="12.75" customHeight="1">
      <c r="A19" s="806"/>
      <c r="B19" s="770" t="s">
        <v>420</v>
      </c>
      <c r="C19" s="771"/>
      <c r="D19" s="772"/>
      <c r="E19" s="92">
        <v>670</v>
      </c>
      <c r="F19" s="93"/>
      <c r="G19" s="764" t="s">
        <v>434</v>
      </c>
      <c r="H19" s="765"/>
      <c r="I19" s="765"/>
      <c r="J19" s="765"/>
      <c r="K19" s="765"/>
      <c r="L19" s="765"/>
      <c r="M19" s="766"/>
      <c r="O19" s="806"/>
      <c r="P19" s="770" t="s">
        <v>518</v>
      </c>
      <c r="Q19" s="771"/>
      <c r="R19" s="772"/>
      <c r="S19" s="92">
        <v>470</v>
      </c>
      <c r="T19" s="93"/>
      <c r="U19" s="764" t="s">
        <v>531</v>
      </c>
      <c r="V19" s="765"/>
      <c r="W19" s="765"/>
      <c r="X19" s="765"/>
      <c r="Y19" s="765"/>
      <c r="Z19" s="765"/>
      <c r="AA19" s="766"/>
    </row>
    <row r="20" spans="1:27" ht="12.75" customHeight="1">
      <c r="A20" s="806"/>
      <c r="B20" s="770" t="s">
        <v>421</v>
      </c>
      <c r="C20" s="771"/>
      <c r="D20" s="772"/>
      <c r="E20" s="92">
        <v>540</v>
      </c>
      <c r="F20" s="93"/>
      <c r="G20" s="764" t="s">
        <v>435</v>
      </c>
      <c r="H20" s="765"/>
      <c r="I20" s="765"/>
      <c r="J20" s="765"/>
      <c r="K20" s="765"/>
      <c r="L20" s="765"/>
      <c r="M20" s="766"/>
      <c r="O20" s="806"/>
      <c r="P20" s="770" t="s">
        <v>519</v>
      </c>
      <c r="Q20" s="771"/>
      <c r="R20" s="772"/>
      <c r="S20" s="92">
        <v>570</v>
      </c>
      <c r="T20" s="93"/>
      <c r="U20" s="764" t="s">
        <v>532</v>
      </c>
      <c r="V20" s="765"/>
      <c r="W20" s="765"/>
      <c r="X20" s="765"/>
      <c r="Y20" s="765"/>
      <c r="Z20" s="765"/>
      <c r="AA20" s="766"/>
    </row>
    <row r="21" spans="1:27" ht="12.75" customHeight="1">
      <c r="A21" s="806"/>
      <c r="B21" s="770" t="s">
        <v>422</v>
      </c>
      <c r="C21" s="771"/>
      <c r="D21" s="772"/>
      <c r="E21" s="92">
        <v>500</v>
      </c>
      <c r="F21" s="93"/>
      <c r="G21" s="764" t="s">
        <v>436</v>
      </c>
      <c r="H21" s="765"/>
      <c r="I21" s="765"/>
      <c r="J21" s="765"/>
      <c r="K21" s="765"/>
      <c r="L21" s="765"/>
      <c r="M21" s="766"/>
      <c r="O21" s="806"/>
      <c r="P21" s="770" t="s">
        <v>520</v>
      </c>
      <c r="Q21" s="771"/>
      <c r="R21" s="772"/>
      <c r="S21" s="92">
        <v>860</v>
      </c>
      <c r="T21" s="93"/>
      <c r="U21" s="764" t="s">
        <v>533</v>
      </c>
      <c r="V21" s="765"/>
      <c r="W21" s="765"/>
      <c r="X21" s="765"/>
      <c r="Y21" s="765"/>
      <c r="Z21" s="765"/>
      <c r="AA21" s="766"/>
    </row>
    <row r="22" spans="1:27" ht="12.75" customHeight="1">
      <c r="A22" s="806"/>
      <c r="B22" s="770" t="s">
        <v>423</v>
      </c>
      <c r="C22" s="771"/>
      <c r="D22" s="772"/>
      <c r="E22" s="92">
        <v>350</v>
      </c>
      <c r="F22" s="93"/>
      <c r="G22" s="764" t="s">
        <v>437</v>
      </c>
      <c r="H22" s="765"/>
      <c r="I22" s="765"/>
      <c r="J22" s="765"/>
      <c r="K22" s="765"/>
      <c r="L22" s="765"/>
      <c r="M22" s="766"/>
      <c r="O22" s="806"/>
      <c r="P22" s="770" t="s">
        <v>521</v>
      </c>
      <c r="Q22" s="771"/>
      <c r="R22" s="772"/>
      <c r="S22" s="92">
        <v>500</v>
      </c>
      <c r="T22" s="93"/>
      <c r="U22" s="764" t="s">
        <v>534</v>
      </c>
      <c r="V22" s="765"/>
      <c r="W22" s="765"/>
      <c r="X22" s="765"/>
      <c r="Y22" s="765"/>
      <c r="Z22" s="765"/>
      <c r="AA22" s="766"/>
    </row>
    <row r="23" spans="1:27" ht="12.75" customHeight="1">
      <c r="A23" s="806"/>
      <c r="B23" s="770" t="s">
        <v>424</v>
      </c>
      <c r="C23" s="771"/>
      <c r="D23" s="772"/>
      <c r="E23" s="92">
        <v>630</v>
      </c>
      <c r="F23" s="93"/>
      <c r="G23" s="764" t="s">
        <v>438</v>
      </c>
      <c r="H23" s="765"/>
      <c r="I23" s="765"/>
      <c r="J23" s="765"/>
      <c r="K23" s="765"/>
      <c r="L23" s="765"/>
      <c r="M23" s="766"/>
      <c r="O23" s="806"/>
      <c r="P23" s="770" t="s">
        <v>522</v>
      </c>
      <c r="Q23" s="771"/>
      <c r="R23" s="772"/>
      <c r="S23" s="92">
        <v>810</v>
      </c>
      <c r="T23" s="93"/>
      <c r="U23" s="764" t="s">
        <v>535</v>
      </c>
      <c r="V23" s="765"/>
      <c r="W23" s="765"/>
      <c r="X23" s="765"/>
      <c r="Y23" s="765"/>
      <c r="Z23" s="765"/>
      <c r="AA23" s="766"/>
    </row>
    <row r="24" spans="1:27" ht="12.75" customHeight="1">
      <c r="A24" s="806"/>
      <c r="B24" s="770" t="s">
        <v>425</v>
      </c>
      <c r="C24" s="771"/>
      <c r="D24" s="772"/>
      <c r="E24" s="92">
        <v>560</v>
      </c>
      <c r="F24" s="93"/>
      <c r="G24" s="764" t="s">
        <v>439</v>
      </c>
      <c r="H24" s="765"/>
      <c r="I24" s="765"/>
      <c r="J24" s="765"/>
      <c r="K24" s="765"/>
      <c r="L24" s="765"/>
      <c r="M24" s="766"/>
      <c r="O24" s="806"/>
      <c r="P24" s="770" t="s">
        <v>523</v>
      </c>
      <c r="Q24" s="771"/>
      <c r="R24" s="772"/>
      <c r="S24" s="92">
        <v>400</v>
      </c>
      <c r="T24" s="93"/>
      <c r="U24" s="764" t="s">
        <v>536</v>
      </c>
      <c r="V24" s="765"/>
      <c r="W24" s="765"/>
      <c r="X24" s="765"/>
      <c r="Y24" s="765"/>
      <c r="Z24" s="765"/>
      <c r="AA24" s="766"/>
    </row>
    <row r="25" spans="1:27" ht="12.75" customHeight="1">
      <c r="A25" s="806"/>
      <c r="B25" s="770" t="s">
        <v>426</v>
      </c>
      <c r="C25" s="771"/>
      <c r="D25" s="772"/>
      <c r="E25" s="92">
        <v>330</v>
      </c>
      <c r="F25" s="93"/>
      <c r="G25" s="764" t="s">
        <v>440</v>
      </c>
      <c r="H25" s="765"/>
      <c r="I25" s="765"/>
      <c r="J25" s="765"/>
      <c r="K25" s="765"/>
      <c r="L25" s="765"/>
      <c r="M25" s="766"/>
      <c r="O25" s="806"/>
      <c r="P25" s="770" t="s">
        <v>524</v>
      </c>
      <c r="Q25" s="771"/>
      <c r="R25" s="772"/>
      <c r="S25" s="92">
        <v>580</v>
      </c>
      <c r="T25" s="93"/>
      <c r="U25" s="764" t="s">
        <v>537</v>
      </c>
      <c r="V25" s="765"/>
      <c r="W25" s="765"/>
      <c r="X25" s="765"/>
      <c r="Y25" s="765"/>
      <c r="Z25" s="765"/>
      <c r="AA25" s="766"/>
    </row>
    <row r="26" spans="1:27" ht="12.75" customHeight="1">
      <c r="A26" s="806"/>
      <c r="B26" s="770" t="s">
        <v>427</v>
      </c>
      <c r="C26" s="771"/>
      <c r="D26" s="772"/>
      <c r="E26" s="92">
        <v>480</v>
      </c>
      <c r="F26" s="93"/>
      <c r="G26" s="764" t="s">
        <v>1551</v>
      </c>
      <c r="H26" s="765"/>
      <c r="I26" s="765"/>
      <c r="J26" s="765"/>
      <c r="K26" s="765"/>
      <c r="L26" s="765"/>
      <c r="M26" s="766"/>
      <c r="O26" s="806"/>
      <c r="P26" s="770" t="s">
        <v>525</v>
      </c>
      <c r="Q26" s="771"/>
      <c r="R26" s="772"/>
      <c r="S26" s="92">
        <v>780</v>
      </c>
      <c r="T26" s="93"/>
      <c r="U26" s="764" t="s">
        <v>538</v>
      </c>
      <c r="V26" s="765"/>
      <c r="W26" s="765"/>
      <c r="X26" s="765"/>
      <c r="Y26" s="765"/>
      <c r="Z26" s="765"/>
      <c r="AA26" s="766"/>
    </row>
    <row r="27" spans="1:27" ht="12.75" customHeight="1">
      <c r="A27" s="806"/>
      <c r="B27" s="770" t="s">
        <v>428</v>
      </c>
      <c r="C27" s="771"/>
      <c r="D27" s="772"/>
      <c r="E27" s="92">
        <v>370</v>
      </c>
      <c r="F27" s="93"/>
      <c r="G27" s="764" t="s">
        <v>441</v>
      </c>
      <c r="H27" s="765"/>
      <c r="I27" s="765"/>
      <c r="J27" s="765"/>
      <c r="K27" s="765"/>
      <c r="L27" s="765"/>
      <c r="M27" s="766"/>
      <c r="O27" s="806"/>
      <c r="P27" s="767" t="s">
        <v>526</v>
      </c>
      <c r="Q27" s="768"/>
      <c r="R27" s="769"/>
      <c r="S27" s="94">
        <v>1080</v>
      </c>
      <c r="T27" s="93"/>
      <c r="U27" s="782" t="s">
        <v>539</v>
      </c>
      <c r="V27" s="783"/>
      <c r="W27" s="783"/>
      <c r="X27" s="783"/>
      <c r="Y27" s="783"/>
      <c r="Z27" s="783"/>
      <c r="AA27" s="784"/>
    </row>
    <row r="28" spans="1:27" ht="12.75" customHeight="1">
      <c r="A28" s="806"/>
      <c r="B28" s="767" t="s">
        <v>429</v>
      </c>
      <c r="C28" s="768"/>
      <c r="D28" s="769"/>
      <c r="E28" s="92">
        <v>590</v>
      </c>
      <c r="F28" s="93"/>
      <c r="G28" s="782" t="s">
        <v>442</v>
      </c>
      <c r="H28" s="783"/>
      <c r="I28" s="783"/>
      <c r="J28" s="783"/>
      <c r="K28" s="783"/>
      <c r="L28" s="783"/>
      <c r="M28" s="784"/>
      <c r="O28" s="807"/>
      <c r="P28" s="776" t="s">
        <v>10</v>
      </c>
      <c r="Q28" s="611"/>
      <c r="R28" s="612"/>
      <c r="S28" s="96">
        <f>SUM(S15:S27)</f>
        <v>7940</v>
      </c>
      <c r="T28" s="98">
        <f>SUM(T15:T27)</f>
        <v>0</v>
      </c>
      <c r="U28" s="493"/>
      <c r="V28" s="494"/>
      <c r="W28" s="494"/>
      <c r="X28" s="494"/>
      <c r="Y28" s="494"/>
      <c r="Z28" s="494"/>
      <c r="AA28" s="495"/>
    </row>
    <row r="29" spans="1:27" ht="12.75" customHeight="1">
      <c r="A29" s="807"/>
      <c r="B29" s="776" t="s">
        <v>10</v>
      </c>
      <c r="C29" s="611"/>
      <c r="D29" s="612"/>
      <c r="E29" s="96">
        <f>SUM(E15:E28)</f>
        <v>6780</v>
      </c>
      <c r="F29" s="98">
        <f>SUM(F15:F28)</f>
        <v>0</v>
      </c>
      <c r="G29" s="493"/>
      <c r="H29" s="494"/>
      <c r="I29" s="494"/>
      <c r="J29" s="494"/>
      <c r="K29" s="494"/>
      <c r="L29" s="494"/>
      <c r="M29" s="495"/>
      <c r="O29" s="805" t="s">
        <v>567</v>
      </c>
      <c r="P29" s="779" t="s">
        <v>541</v>
      </c>
      <c r="Q29" s="780"/>
      <c r="R29" s="781"/>
      <c r="S29" s="90">
        <v>530</v>
      </c>
      <c r="T29" s="93"/>
      <c r="U29" s="773" t="s">
        <v>554</v>
      </c>
      <c r="V29" s="774"/>
      <c r="W29" s="774"/>
      <c r="X29" s="774"/>
      <c r="Y29" s="774"/>
      <c r="Z29" s="774"/>
      <c r="AA29" s="775"/>
    </row>
    <row r="30" spans="1:27" ht="12.75" customHeight="1">
      <c r="A30" s="805" t="s">
        <v>457</v>
      </c>
      <c r="B30" s="779" t="s">
        <v>443</v>
      </c>
      <c r="C30" s="780"/>
      <c r="D30" s="781"/>
      <c r="E30" s="90">
        <v>350</v>
      </c>
      <c r="F30" s="93"/>
      <c r="G30" s="773" t="s">
        <v>450</v>
      </c>
      <c r="H30" s="774"/>
      <c r="I30" s="774"/>
      <c r="J30" s="774"/>
      <c r="K30" s="774"/>
      <c r="L30" s="774"/>
      <c r="M30" s="775"/>
      <c r="O30" s="806"/>
      <c r="P30" s="770" t="s">
        <v>542</v>
      </c>
      <c r="Q30" s="771"/>
      <c r="R30" s="772"/>
      <c r="S30" s="92">
        <v>300</v>
      </c>
      <c r="T30" s="93"/>
      <c r="U30" s="764" t="s">
        <v>555</v>
      </c>
      <c r="V30" s="765"/>
      <c r="W30" s="765"/>
      <c r="X30" s="765"/>
      <c r="Y30" s="765"/>
      <c r="Z30" s="765"/>
      <c r="AA30" s="766"/>
    </row>
    <row r="31" spans="1:27" ht="12.75" customHeight="1">
      <c r="A31" s="806"/>
      <c r="B31" s="770" t="s">
        <v>444</v>
      </c>
      <c r="C31" s="771"/>
      <c r="D31" s="772"/>
      <c r="E31" s="92">
        <v>250</v>
      </c>
      <c r="F31" s="93"/>
      <c r="G31" s="764" t="s">
        <v>451</v>
      </c>
      <c r="H31" s="765"/>
      <c r="I31" s="765"/>
      <c r="J31" s="765"/>
      <c r="K31" s="765"/>
      <c r="L31" s="765"/>
      <c r="M31" s="766"/>
      <c r="O31" s="806"/>
      <c r="P31" s="770" t="s">
        <v>543</v>
      </c>
      <c r="Q31" s="771"/>
      <c r="R31" s="772"/>
      <c r="S31" s="92">
        <v>790</v>
      </c>
      <c r="T31" s="93"/>
      <c r="U31" s="764" t="s">
        <v>556</v>
      </c>
      <c r="V31" s="765"/>
      <c r="W31" s="765"/>
      <c r="X31" s="765"/>
      <c r="Y31" s="765"/>
      <c r="Z31" s="765"/>
      <c r="AA31" s="766"/>
    </row>
    <row r="32" spans="1:27" ht="12.75" customHeight="1">
      <c r="A32" s="806"/>
      <c r="B32" s="770" t="s">
        <v>445</v>
      </c>
      <c r="C32" s="771"/>
      <c r="D32" s="772"/>
      <c r="E32" s="92">
        <v>460</v>
      </c>
      <c r="F32" s="93"/>
      <c r="G32" s="764" t="s">
        <v>452</v>
      </c>
      <c r="H32" s="765"/>
      <c r="I32" s="765"/>
      <c r="J32" s="765"/>
      <c r="K32" s="765"/>
      <c r="L32" s="765"/>
      <c r="M32" s="766"/>
      <c r="O32" s="806"/>
      <c r="P32" s="770" t="s">
        <v>544</v>
      </c>
      <c r="Q32" s="771"/>
      <c r="R32" s="772"/>
      <c r="S32" s="92">
        <v>400</v>
      </c>
      <c r="T32" s="93"/>
      <c r="U32" s="764" t="s">
        <v>557</v>
      </c>
      <c r="V32" s="765"/>
      <c r="W32" s="765"/>
      <c r="X32" s="765"/>
      <c r="Y32" s="765"/>
      <c r="Z32" s="765"/>
      <c r="AA32" s="766"/>
    </row>
    <row r="33" spans="1:27" ht="12.75" customHeight="1">
      <c r="A33" s="806"/>
      <c r="B33" s="770" t="s">
        <v>446</v>
      </c>
      <c r="C33" s="771"/>
      <c r="D33" s="772"/>
      <c r="E33" s="92">
        <v>400</v>
      </c>
      <c r="F33" s="93"/>
      <c r="G33" s="764" t="s">
        <v>453</v>
      </c>
      <c r="H33" s="765"/>
      <c r="I33" s="765"/>
      <c r="J33" s="765"/>
      <c r="K33" s="765"/>
      <c r="L33" s="765"/>
      <c r="M33" s="766"/>
      <c r="O33" s="806"/>
      <c r="P33" s="770" t="s">
        <v>545</v>
      </c>
      <c r="Q33" s="771"/>
      <c r="R33" s="772"/>
      <c r="S33" s="92">
        <v>660</v>
      </c>
      <c r="T33" s="93"/>
      <c r="U33" s="764" t="s">
        <v>558</v>
      </c>
      <c r="V33" s="765"/>
      <c r="W33" s="765"/>
      <c r="X33" s="765"/>
      <c r="Y33" s="765"/>
      <c r="Z33" s="765"/>
      <c r="AA33" s="766"/>
    </row>
    <row r="34" spans="1:27" ht="12.75" customHeight="1">
      <c r="A34" s="806"/>
      <c r="B34" s="770" t="s">
        <v>447</v>
      </c>
      <c r="C34" s="771"/>
      <c r="D34" s="772"/>
      <c r="E34" s="92">
        <v>540</v>
      </c>
      <c r="F34" s="93"/>
      <c r="G34" s="764" t="s">
        <v>454</v>
      </c>
      <c r="H34" s="765"/>
      <c r="I34" s="765"/>
      <c r="J34" s="765"/>
      <c r="K34" s="765"/>
      <c r="L34" s="765"/>
      <c r="M34" s="766"/>
      <c r="O34" s="806"/>
      <c r="P34" s="770" t="s">
        <v>546</v>
      </c>
      <c r="Q34" s="771"/>
      <c r="R34" s="772"/>
      <c r="S34" s="92">
        <v>400</v>
      </c>
      <c r="T34" s="93"/>
      <c r="U34" s="764" t="s">
        <v>559</v>
      </c>
      <c r="V34" s="765"/>
      <c r="W34" s="765"/>
      <c r="X34" s="765"/>
      <c r="Y34" s="765"/>
      <c r="Z34" s="765"/>
      <c r="AA34" s="766"/>
    </row>
    <row r="35" spans="1:27" ht="12.75" customHeight="1">
      <c r="A35" s="806"/>
      <c r="B35" s="770" t="s">
        <v>448</v>
      </c>
      <c r="C35" s="771"/>
      <c r="D35" s="772"/>
      <c r="E35" s="92">
        <v>740</v>
      </c>
      <c r="F35" s="93"/>
      <c r="G35" s="764" t="s">
        <v>455</v>
      </c>
      <c r="H35" s="765"/>
      <c r="I35" s="765"/>
      <c r="J35" s="765"/>
      <c r="K35" s="765"/>
      <c r="L35" s="765"/>
      <c r="M35" s="766"/>
      <c r="O35" s="806"/>
      <c r="P35" s="770" t="s">
        <v>547</v>
      </c>
      <c r="Q35" s="771"/>
      <c r="R35" s="772"/>
      <c r="S35" s="92">
        <v>510</v>
      </c>
      <c r="T35" s="93"/>
      <c r="U35" s="764" t="s">
        <v>560</v>
      </c>
      <c r="V35" s="765"/>
      <c r="W35" s="765"/>
      <c r="X35" s="765"/>
      <c r="Y35" s="765"/>
      <c r="Z35" s="765"/>
      <c r="AA35" s="766"/>
    </row>
    <row r="36" spans="1:27" ht="12.75" customHeight="1">
      <c r="A36" s="806"/>
      <c r="B36" s="767" t="s">
        <v>449</v>
      </c>
      <c r="C36" s="768"/>
      <c r="D36" s="769"/>
      <c r="E36" s="92">
        <v>650</v>
      </c>
      <c r="F36" s="93"/>
      <c r="G36" s="782" t="s">
        <v>456</v>
      </c>
      <c r="H36" s="783"/>
      <c r="I36" s="783"/>
      <c r="J36" s="783"/>
      <c r="K36" s="783"/>
      <c r="L36" s="783"/>
      <c r="M36" s="784"/>
      <c r="O36" s="806"/>
      <c r="P36" s="770" t="s">
        <v>548</v>
      </c>
      <c r="Q36" s="771"/>
      <c r="R36" s="772"/>
      <c r="S36" s="92">
        <v>570</v>
      </c>
      <c r="T36" s="93"/>
      <c r="U36" s="764" t="s">
        <v>561</v>
      </c>
      <c r="V36" s="765"/>
      <c r="W36" s="765"/>
      <c r="X36" s="765"/>
      <c r="Y36" s="765"/>
      <c r="Z36" s="765"/>
      <c r="AA36" s="766"/>
    </row>
    <row r="37" spans="1:27" ht="12.75" customHeight="1">
      <c r="A37" s="807"/>
      <c r="B37" s="776" t="s">
        <v>10</v>
      </c>
      <c r="C37" s="611"/>
      <c r="D37" s="842"/>
      <c r="E37" s="96">
        <f>SUM(E30:E36)</f>
        <v>3390</v>
      </c>
      <c r="F37" s="98">
        <f>SUM(F30:F36)</f>
        <v>0</v>
      </c>
      <c r="G37" s="493"/>
      <c r="H37" s="494"/>
      <c r="I37" s="494"/>
      <c r="J37" s="494"/>
      <c r="K37" s="494"/>
      <c r="L37" s="494"/>
      <c r="M37" s="495"/>
      <c r="O37" s="806"/>
      <c r="P37" s="770" t="s">
        <v>549</v>
      </c>
      <c r="Q37" s="771"/>
      <c r="R37" s="772"/>
      <c r="S37" s="92">
        <v>310</v>
      </c>
      <c r="T37" s="93"/>
      <c r="U37" s="764" t="s">
        <v>562</v>
      </c>
      <c r="V37" s="765"/>
      <c r="W37" s="765"/>
      <c r="X37" s="765"/>
      <c r="Y37" s="765"/>
      <c r="Z37" s="765"/>
      <c r="AA37" s="766"/>
    </row>
    <row r="38" spans="1:27" ht="12.75" customHeight="1">
      <c r="A38" s="878" t="s">
        <v>2193</v>
      </c>
      <c r="B38" s="779" t="s">
        <v>458</v>
      </c>
      <c r="C38" s="780"/>
      <c r="D38" s="781"/>
      <c r="E38" s="90">
        <v>450</v>
      </c>
      <c r="F38" s="93"/>
      <c r="G38" s="773" t="s">
        <v>460</v>
      </c>
      <c r="H38" s="774"/>
      <c r="I38" s="774"/>
      <c r="J38" s="774"/>
      <c r="K38" s="774"/>
      <c r="L38" s="774"/>
      <c r="M38" s="775"/>
      <c r="O38" s="806"/>
      <c r="P38" s="770" t="s">
        <v>550</v>
      </c>
      <c r="Q38" s="771"/>
      <c r="R38" s="772"/>
      <c r="S38" s="92">
        <v>300</v>
      </c>
      <c r="T38" s="93"/>
      <c r="U38" s="764" t="s">
        <v>563</v>
      </c>
      <c r="V38" s="765"/>
      <c r="W38" s="765"/>
      <c r="X38" s="765"/>
      <c r="Y38" s="765"/>
      <c r="Z38" s="765"/>
      <c r="AA38" s="766"/>
    </row>
    <row r="39" spans="1:27" ht="12.75" customHeight="1">
      <c r="A39" s="879"/>
      <c r="B39" s="770" t="s">
        <v>459</v>
      </c>
      <c r="C39" s="771"/>
      <c r="D39" s="772"/>
      <c r="E39" s="92">
        <v>520</v>
      </c>
      <c r="F39" s="93"/>
      <c r="G39" s="764" t="s">
        <v>461</v>
      </c>
      <c r="H39" s="765"/>
      <c r="I39" s="765"/>
      <c r="J39" s="765"/>
      <c r="K39" s="765"/>
      <c r="L39" s="765"/>
      <c r="M39" s="766"/>
      <c r="O39" s="806"/>
      <c r="P39" s="770" t="s">
        <v>551</v>
      </c>
      <c r="Q39" s="771"/>
      <c r="R39" s="772"/>
      <c r="S39" s="92">
        <v>380</v>
      </c>
      <c r="T39" s="93"/>
      <c r="U39" s="764" t="s">
        <v>564</v>
      </c>
      <c r="V39" s="765"/>
      <c r="W39" s="765"/>
      <c r="X39" s="765"/>
      <c r="Y39" s="765"/>
      <c r="Z39" s="765"/>
      <c r="AA39" s="766"/>
    </row>
    <row r="40" spans="1:27" ht="12.75" customHeight="1">
      <c r="A40" s="880"/>
      <c r="B40" s="776" t="s">
        <v>10</v>
      </c>
      <c r="C40" s="611"/>
      <c r="D40" s="842"/>
      <c r="E40" s="96">
        <f>SUM(E38:E39)</f>
        <v>970</v>
      </c>
      <c r="F40" s="98">
        <f>SUM(F38:F39)</f>
        <v>0</v>
      </c>
      <c r="G40" s="493"/>
      <c r="H40" s="494"/>
      <c r="I40" s="494"/>
      <c r="J40" s="494"/>
      <c r="K40" s="494"/>
      <c r="L40" s="494"/>
      <c r="M40" s="495"/>
      <c r="O40" s="806"/>
      <c r="P40" s="770" t="s">
        <v>552</v>
      </c>
      <c r="Q40" s="771"/>
      <c r="R40" s="772"/>
      <c r="S40" s="92">
        <v>330</v>
      </c>
      <c r="T40" s="93"/>
      <c r="U40" s="764" t="s">
        <v>565</v>
      </c>
      <c r="V40" s="765"/>
      <c r="W40" s="765"/>
      <c r="X40" s="765"/>
      <c r="Y40" s="765"/>
      <c r="Z40" s="765"/>
      <c r="AA40" s="766"/>
    </row>
    <row r="41" spans="1:27" ht="12.75" customHeight="1">
      <c r="A41" s="805" t="s">
        <v>1761</v>
      </c>
      <c r="B41" s="779" t="s">
        <v>462</v>
      </c>
      <c r="C41" s="780"/>
      <c r="D41" s="781"/>
      <c r="E41" s="90">
        <v>460</v>
      </c>
      <c r="F41" s="93"/>
      <c r="G41" s="773" t="s">
        <v>472</v>
      </c>
      <c r="H41" s="774"/>
      <c r="I41" s="774"/>
      <c r="J41" s="774"/>
      <c r="K41" s="774"/>
      <c r="L41" s="774"/>
      <c r="M41" s="775"/>
      <c r="O41" s="806"/>
      <c r="P41" s="767" t="s">
        <v>553</v>
      </c>
      <c r="Q41" s="768"/>
      <c r="R41" s="769"/>
      <c r="S41" s="94">
        <v>400</v>
      </c>
      <c r="T41" s="93"/>
      <c r="U41" s="782" t="s">
        <v>566</v>
      </c>
      <c r="V41" s="783"/>
      <c r="W41" s="783"/>
      <c r="X41" s="783"/>
      <c r="Y41" s="783"/>
      <c r="Z41" s="783"/>
      <c r="AA41" s="784"/>
    </row>
    <row r="42" spans="1:27" ht="12.75" customHeight="1">
      <c r="A42" s="806"/>
      <c r="B42" s="770" t="s">
        <v>463</v>
      </c>
      <c r="C42" s="771"/>
      <c r="D42" s="772"/>
      <c r="E42" s="92">
        <v>630</v>
      </c>
      <c r="F42" s="93"/>
      <c r="G42" s="764" t="s">
        <v>473</v>
      </c>
      <c r="H42" s="765"/>
      <c r="I42" s="765"/>
      <c r="J42" s="765"/>
      <c r="K42" s="765"/>
      <c r="L42" s="765"/>
      <c r="M42" s="766"/>
      <c r="O42" s="807"/>
      <c r="P42" s="776" t="s">
        <v>10</v>
      </c>
      <c r="Q42" s="611"/>
      <c r="R42" s="612"/>
      <c r="S42" s="96">
        <f>SUM(S29:S41)</f>
        <v>5880</v>
      </c>
      <c r="T42" s="98">
        <f>SUM(T29:T41)</f>
        <v>0</v>
      </c>
      <c r="U42" s="493"/>
      <c r="V42" s="494"/>
      <c r="W42" s="494"/>
      <c r="X42" s="494"/>
      <c r="Y42" s="494"/>
      <c r="Z42" s="494"/>
      <c r="AA42" s="495"/>
    </row>
    <row r="43" spans="1:27" ht="12.75" customHeight="1">
      <c r="A43" s="806"/>
      <c r="B43" s="770" t="s">
        <v>464</v>
      </c>
      <c r="C43" s="771"/>
      <c r="D43" s="772"/>
      <c r="E43" s="92">
        <v>390</v>
      </c>
      <c r="F43" s="93"/>
      <c r="G43" s="764" t="s">
        <v>474</v>
      </c>
      <c r="H43" s="765"/>
      <c r="I43" s="765"/>
      <c r="J43" s="765"/>
      <c r="K43" s="765"/>
      <c r="L43" s="765"/>
      <c r="M43" s="766"/>
      <c r="O43" s="805" t="s">
        <v>590</v>
      </c>
      <c r="P43" s="779" t="s">
        <v>572</v>
      </c>
      <c r="Q43" s="780"/>
      <c r="R43" s="781"/>
      <c r="S43" s="90">
        <v>310</v>
      </c>
      <c r="T43" s="93"/>
      <c r="U43" s="773" t="s">
        <v>581</v>
      </c>
      <c r="V43" s="774"/>
      <c r="W43" s="774"/>
      <c r="X43" s="774"/>
      <c r="Y43" s="774"/>
      <c r="Z43" s="774"/>
      <c r="AA43" s="775"/>
    </row>
    <row r="44" spans="1:27" ht="12.75" customHeight="1">
      <c r="A44" s="806"/>
      <c r="B44" s="770" t="s">
        <v>465</v>
      </c>
      <c r="C44" s="771"/>
      <c r="D44" s="772"/>
      <c r="E44" s="92">
        <v>370</v>
      </c>
      <c r="F44" s="93"/>
      <c r="G44" s="764" t="s">
        <v>475</v>
      </c>
      <c r="H44" s="765"/>
      <c r="I44" s="765"/>
      <c r="J44" s="765"/>
      <c r="K44" s="765"/>
      <c r="L44" s="765"/>
      <c r="M44" s="766"/>
      <c r="O44" s="806"/>
      <c r="P44" s="770" t="s">
        <v>573</v>
      </c>
      <c r="Q44" s="771"/>
      <c r="R44" s="772"/>
      <c r="S44" s="92">
        <v>560</v>
      </c>
      <c r="T44" s="93"/>
      <c r="U44" s="764" t="s">
        <v>582</v>
      </c>
      <c r="V44" s="765"/>
      <c r="W44" s="765"/>
      <c r="X44" s="765"/>
      <c r="Y44" s="765"/>
      <c r="Z44" s="765"/>
      <c r="AA44" s="766"/>
    </row>
    <row r="45" spans="1:27" ht="12.75" customHeight="1">
      <c r="A45" s="806"/>
      <c r="B45" s="770" t="s">
        <v>466</v>
      </c>
      <c r="C45" s="771"/>
      <c r="D45" s="772"/>
      <c r="E45" s="106">
        <v>390</v>
      </c>
      <c r="F45" s="93"/>
      <c r="G45" s="764" t="s">
        <v>476</v>
      </c>
      <c r="H45" s="765"/>
      <c r="I45" s="765"/>
      <c r="J45" s="765"/>
      <c r="K45" s="765"/>
      <c r="L45" s="765"/>
      <c r="M45" s="766"/>
      <c r="O45" s="806"/>
      <c r="P45" s="770" t="s">
        <v>574</v>
      </c>
      <c r="Q45" s="771"/>
      <c r="R45" s="772"/>
      <c r="S45" s="92">
        <v>490</v>
      </c>
      <c r="T45" s="93"/>
      <c r="U45" s="764" t="s">
        <v>583</v>
      </c>
      <c r="V45" s="765"/>
      <c r="W45" s="765"/>
      <c r="X45" s="765"/>
      <c r="Y45" s="765"/>
      <c r="Z45" s="765"/>
      <c r="AA45" s="766"/>
    </row>
    <row r="46" spans="1:27" ht="12.75" customHeight="1">
      <c r="A46" s="806"/>
      <c r="B46" s="770" t="s">
        <v>467</v>
      </c>
      <c r="C46" s="771"/>
      <c r="D46" s="772"/>
      <c r="E46" s="106">
        <v>870</v>
      </c>
      <c r="F46" s="93"/>
      <c r="G46" s="764" t="s">
        <v>477</v>
      </c>
      <c r="H46" s="765"/>
      <c r="I46" s="765"/>
      <c r="J46" s="765"/>
      <c r="K46" s="765"/>
      <c r="L46" s="765"/>
      <c r="M46" s="766"/>
      <c r="O46" s="806"/>
      <c r="P46" s="770" t="s">
        <v>575</v>
      </c>
      <c r="Q46" s="771"/>
      <c r="R46" s="772"/>
      <c r="S46" s="92">
        <v>720</v>
      </c>
      <c r="T46" s="93"/>
      <c r="U46" s="764" t="s">
        <v>584</v>
      </c>
      <c r="V46" s="765"/>
      <c r="W46" s="765"/>
      <c r="X46" s="765"/>
      <c r="Y46" s="765"/>
      <c r="Z46" s="765"/>
      <c r="AA46" s="766"/>
    </row>
    <row r="47" spans="1:27" ht="12.75" customHeight="1">
      <c r="A47" s="806"/>
      <c r="B47" s="770" t="s">
        <v>468</v>
      </c>
      <c r="C47" s="771"/>
      <c r="D47" s="772"/>
      <c r="E47" s="106">
        <v>560</v>
      </c>
      <c r="F47" s="93"/>
      <c r="G47" s="764" t="s">
        <v>478</v>
      </c>
      <c r="H47" s="765"/>
      <c r="I47" s="765"/>
      <c r="J47" s="765"/>
      <c r="K47" s="765"/>
      <c r="L47" s="765"/>
      <c r="M47" s="766"/>
      <c r="O47" s="806"/>
      <c r="P47" s="770" t="s">
        <v>576</v>
      </c>
      <c r="Q47" s="771"/>
      <c r="R47" s="772"/>
      <c r="S47" s="92">
        <v>440</v>
      </c>
      <c r="T47" s="93"/>
      <c r="U47" s="764" t="s">
        <v>585</v>
      </c>
      <c r="V47" s="765"/>
      <c r="W47" s="765"/>
      <c r="X47" s="765"/>
      <c r="Y47" s="765"/>
      <c r="Z47" s="765"/>
      <c r="AA47" s="766"/>
    </row>
    <row r="48" spans="1:27" ht="12.75" customHeight="1">
      <c r="A48" s="806"/>
      <c r="B48" s="770" t="s">
        <v>469</v>
      </c>
      <c r="C48" s="771"/>
      <c r="D48" s="772"/>
      <c r="E48" s="106">
        <v>500</v>
      </c>
      <c r="F48" s="93"/>
      <c r="G48" s="764" t="s">
        <v>479</v>
      </c>
      <c r="H48" s="765"/>
      <c r="I48" s="765"/>
      <c r="J48" s="765"/>
      <c r="K48" s="765"/>
      <c r="L48" s="765"/>
      <c r="M48" s="766"/>
      <c r="O48" s="806"/>
      <c r="P48" s="770" t="s">
        <v>577</v>
      </c>
      <c r="Q48" s="771"/>
      <c r="R48" s="772"/>
      <c r="S48" s="92">
        <v>160</v>
      </c>
      <c r="T48" s="93"/>
      <c r="U48" s="764" t="s">
        <v>586</v>
      </c>
      <c r="V48" s="765"/>
      <c r="W48" s="765"/>
      <c r="X48" s="765"/>
      <c r="Y48" s="765"/>
      <c r="Z48" s="765"/>
      <c r="AA48" s="766"/>
    </row>
    <row r="49" spans="1:27" ht="12.75" customHeight="1">
      <c r="A49" s="806"/>
      <c r="B49" s="770" t="s">
        <v>470</v>
      </c>
      <c r="C49" s="771"/>
      <c r="D49" s="772"/>
      <c r="E49" s="106">
        <v>610</v>
      </c>
      <c r="F49" s="93"/>
      <c r="G49" s="764" t="s">
        <v>480</v>
      </c>
      <c r="H49" s="765"/>
      <c r="I49" s="765"/>
      <c r="J49" s="765"/>
      <c r="K49" s="765"/>
      <c r="L49" s="765"/>
      <c r="M49" s="766"/>
      <c r="O49" s="806"/>
      <c r="P49" s="770" t="s">
        <v>578</v>
      </c>
      <c r="Q49" s="771"/>
      <c r="R49" s="772"/>
      <c r="S49" s="92">
        <v>550</v>
      </c>
      <c r="T49" s="93"/>
      <c r="U49" s="764" t="s">
        <v>587</v>
      </c>
      <c r="V49" s="765"/>
      <c r="W49" s="765"/>
      <c r="X49" s="765"/>
      <c r="Y49" s="765"/>
      <c r="Z49" s="765"/>
      <c r="AA49" s="766"/>
    </row>
    <row r="50" spans="1:27" ht="12.75" customHeight="1">
      <c r="A50" s="806"/>
      <c r="B50" s="770" t="s">
        <v>471</v>
      </c>
      <c r="C50" s="771"/>
      <c r="D50" s="772"/>
      <c r="E50" s="106">
        <v>680</v>
      </c>
      <c r="F50" s="93"/>
      <c r="G50" s="782" t="s">
        <v>481</v>
      </c>
      <c r="H50" s="783"/>
      <c r="I50" s="783"/>
      <c r="J50" s="783"/>
      <c r="K50" s="783"/>
      <c r="L50" s="783"/>
      <c r="M50" s="784"/>
      <c r="O50" s="806"/>
      <c r="P50" s="770" t="s">
        <v>579</v>
      </c>
      <c r="Q50" s="771"/>
      <c r="R50" s="772"/>
      <c r="S50" s="92">
        <v>650</v>
      </c>
      <c r="T50" s="93"/>
      <c r="U50" s="764" t="s">
        <v>588</v>
      </c>
      <c r="V50" s="765"/>
      <c r="W50" s="765"/>
      <c r="X50" s="765"/>
      <c r="Y50" s="765"/>
      <c r="Z50" s="765"/>
      <c r="AA50" s="766"/>
    </row>
    <row r="51" spans="1:27" ht="12.75" customHeight="1">
      <c r="A51" s="807"/>
      <c r="B51" s="776" t="s">
        <v>10</v>
      </c>
      <c r="C51" s="611"/>
      <c r="D51" s="842"/>
      <c r="E51" s="96">
        <f>SUM(E41:E50)</f>
        <v>5460</v>
      </c>
      <c r="F51" s="98">
        <f>SUM(F41:F50)</f>
        <v>0</v>
      </c>
      <c r="G51" s="493"/>
      <c r="H51" s="494"/>
      <c r="I51" s="494"/>
      <c r="J51" s="494"/>
      <c r="K51" s="494"/>
      <c r="L51" s="494"/>
      <c r="M51" s="495"/>
      <c r="O51" s="806"/>
      <c r="P51" s="826" t="s">
        <v>1797</v>
      </c>
      <c r="Q51" s="667"/>
      <c r="R51" s="668"/>
      <c r="S51" s="92">
        <v>660</v>
      </c>
      <c r="T51" s="93"/>
      <c r="U51" s="764" t="s">
        <v>1799</v>
      </c>
      <c r="V51" s="765"/>
      <c r="W51" s="765"/>
      <c r="X51" s="765"/>
      <c r="Y51" s="765"/>
      <c r="Z51" s="765"/>
      <c r="AA51" s="766"/>
    </row>
    <row r="52" spans="1:27" ht="12.75" customHeight="1">
      <c r="A52" s="805" t="s">
        <v>502</v>
      </c>
      <c r="B52" s="779" t="s">
        <v>482</v>
      </c>
      <c r="C52" s="780"/>
      <c r="D52" s="781"/>
      <c r="E52" s="90">
        <v>440</v>
      </c>
      <c r="F52" s="93"/>
      <c r="G52" s="773" t="s">
        <v>492</v>
      </c>
      <c r="H52" s="774"/>
      <c r="I52" s="774"/>
      <c r="J52" s="774"/>
      <c r="K52" s="774"/>
      <c r="L52" s="774"/>
      <c r="M52" s="775"/>
      <c r="O52" s="806"/>
      <c r="P52" s="826" t="s">
        <v>1798</v>
      </c>
      <c r="Q52" s="667"/>
      <c r="R52" s="668"/>
      <c r="S52" s="92">
        <v>630</v>
      </c>
      <c r="T52" s="93"/>
      <c r="U52" s="764" t="s">
        <v>1800</v>
      </c>
      <c r="V52" s="765"/>
      <c r="W52" s="765"/>
      <c r="X52" s="765"/>
      <c r="Y52" s="765"/>
      <c r="Z52" s="765"/>
      <c r="AA52" s="766"/>
    </row>
    <row r="53" spans="1:27" ht="12.75" customHeight="1">
      <c r="A53" s="806"/>
      <c r="B53" s="770" t="s">
        <v>483</v>
      </c>
      <c r="C53" s="771"/>
      <c r="D53" s="772"/>
      <c r="E53" s="92">
        <v>850</v>
      </c>
      <c r="F53" s="93"/>
      <c r="G53" s="764" t="s">
        <v>493</v>
      </c>
      <c r="H53" s="765"/>
      <c r="I53" s="765"/>
      <c r="J53" s="765"/>
      <c r="K53" s="765"/>
      <c r="L53" s="765"/>
      <c r="M53" s="766"/>
      <c r="O53" s="806"/>
      <c r="P53" s="770" t="s">
        <v>580</v>
      </c>
      <c r="Q53" s="771"/>
      <c r="R53" s="772"/>
      <c r="S53" s="146">
        <v>810</v>
      </c>
      <c r="T53" s="93"/>
      <c r="U53" s="782" t="s">
        <v>589</v>
      </c>
      <c r="V53" s="783"/>
      <c r="W53" s="783"/>
      <c r="X53" s="783"/>
      <c r="Y53" s="783"/>
      <c r="Z53" s="783"/>
      <c r="AA53" s="784"/>
    </row>
    <row r="54" spans="1:27" ht="12.75" customHeight="1">
      <c r="A54" s="806"/>
      <c r="B54" s="770" t="s">
        <v>484</v>
      </c>
      <c r="C54" s="771"/>
      <c r="D54" s="772"/>
      <c r="E54" s="92">
        <v>710</v>
      </c>
      <c r="F54" s="93"/>
      <c r="G54" s="764" t="s">
        <v>494</v>
      </c>
      <c r="H54" s="765"/>
      <c r="I54" s="765"/>
      <c r="J54" s="765"/>
      <c r="K54" s="765"/>
      <c r="L54" s="765"/>
      <c r="M54" s="766"/>
      <c r="O54" s="807"/>
      <c r="P54" s="776" t="s">
        <v>9</v>
      </c>
      <c r="Q54" s="611"/>
      <c r="R54" s="612"/>
      <c r="S54" s="96">
        <f>SUM(S43:S53)</f>
        <v>5980</v>
      </c>
      <c r="T54" s="98">
        <f>SUM(T43:T53)</f>
        <v>0</v>
      </c>
      <c r="U54" s="493"/>
      <c r="V54" s="494"/>
      <c r="W54" s="494"/>
      <c r="X54" s="494"/>
      <c r="Y54" s="494"/>
      <c r="Z54" s="494"/>
      <c r="AA54" s="495"/>
    </row>
    <row r="55" spans="1:27" ht="12.75" customHeight="1">
      <c r="A55" s="806"/>
      <c r="B55" s="770" t="s">
        <v>485</v>
      </c>
      <c r="C55" s="771"/>
      <c r="D55" s="772"/>
      <c r="E55" s="106">
        <v>580</v>
      </c>
      <c r="F55" s="121"/>
      <c r="G55" s="764" t="s">
        <v>495</v>
      </c>
      <c r="H55" s="765"/>
      <c r="I55" s="765"/>
      <c r="J55" s="765"/>
      <c r="K55" s="765"/>
      <c r="L55" s="765"/>
      <c r="M55" s="766"/>
      <c r="O55" s="67"/>
      <c r="P55" s="67"/>
      <c r="Q55" s="67"/>
      <c r="R55" s="67"/>
      <c r="S55" s="67"/>
      <c r="T55" s="117"/>
      <c r="U55" s="117"/>
      <c r="V55" s="117"/>
      <c r="W55" s="117"/>
      <c r="X55" s="117"/>
      <c r="Y55" s="117"/>
      <c r="Z55" s="117"/>
      <c r="AA55" s="117"/>
    </row>
    <row r="56" spans="1:27" ht="12.75" customHeight="1">
      <c r="A56" s="806"/>
      <c r="B56" s="770" t="s">
        <v>2194</v>
      </c>
      <c r="C56" s="771"/>
      <c r="D56" s="772"/>
      <c r="E56" s="106">
        <v>480</v>
      </c>
      <c r="F56" s="121"/>
      <c r="G56" s="764" t="s">
        <v>2196</v>
      </c>
      <c r="H56" s="765"/>
      <c r="I56" s="765"/>
      <c r="J56" s="765"/>
      <c r="K56" s="765"/>
      <c r="L56" s="765"/>
      <c r="M56" s="766"/>
      <c r="O56" s="67"/>
      <c r="P56" s="67"/>
      <c r="Q56" s="67"/>
      <c r="R56" s="67"/>
      <c r="S56" s="67"/>
      <c r="T56" s="117"/>
      <c r="U56" s="117"/>
      <c r="V56" s="117"/>
      <c r="W56" s="117"/>
      <c r="X56" s="117"/>
      <c r="Y56" s="117"/>
      <c r="Z56" s="117"/>
      <c r="AA56" s="117"/>
    </row>
    <row r="57" spans="1:27" ht="12.75" customHeight="1">
      <c r="A57" s="806"/>
      <c r="B57" s="770" t="s">
        <v>2195</v>
      </c>
      <c r="C57" s="771"/>
      <c r="D57" s="772"/>
      <c r="E57" s="106">
        <v>310</v>
      </c>
      <c r="F57" s="121"/>
      <c r="G57" s="764" t="s">
        <v>2197</v>
      </c>
      <c r="H57" s="765"/>
      <c r="I57" s="765"/>
      <c r="J57" s="765"/>
      <c r="K57" s="765"/>
      <c r="L57" s="765"/>
      <c r="M57" s="766"/>
      <c r="O57" s="67"/>
      <c r="P57" s="67"/>
      <c r="Q57" s="67"/>
      <c r="R57" s="67"/>
      <c r="S57" s="67"/>
      <c r="T57" s="117"/>
      <c r="U57" s="117"/>
      <c r="V57" s="117"/>
      <c r="W57" s="117"/>
      <c r="X57" s="117"/>
      <c r="Y57" s="117"/>
      <c r="Z57" s="117"/>
      <c r="AA57" s="117"/>
    </row>
    <row r="58" spans="1:27" ht="12.75" customHeight="1">
      <c r="A58" s="806"/>
      <c r="B58" s="770" t="s">
        <v>486</v>
      </c>
      <c r="C58" s="771"/>
      <c r="D58" s="772"/>
      <c r="E58" s="106">
        <v>300</v>
      </c>
      <c r="F58" s="121"/>
      <c r="G58" s="764" t="s">
        <v>496</v>
      </c>
      <c r="H58" s="765"/>
      <c r="I58" s="765"/>
      <c r="J58" s="765"/>
      <c r="K58" s="765"/>
      <c r="L58" s="765"/>
      <c r="M58" s="766"/>
      <c r="O58" s="67"/>
      <c r="P58" s="67"/>
      <c r="Q58" s="67"/>
      <c r="R58" s="67"/>
      <c r="S58" s="67"/>
      <c r="T58" s="117"/>
      <c r="U58" s="117"/>
      <c r="V58" s="117"/>
      <c r="W58" s="117"/>
      <c r="X58" s="117"/>
      <c r="Y58" s="117"/>
      <c r="Z58" s="117"/>
      <c r="AA58" s="117"/>
    </row>
    <row r="59" spans="1:27" ht="12.75" customHeight="1">
      <c r="A59" s="806"/>
      <c r="B59" s="770" t="s">
        <v>487</v>
      </c>
      <c r="C59" s="771"/>
      <c r="D59" s="772"/>
      <c r="E59" s="106">
        <v>770</v>
      </c>
      <c r="F59" s="121"/>
      <c r="G59" s="764" t="s">
        <v>497</v>
      </c>
      <c r="H59" s="765"/>
      <c r="I59" s="765"/>
      <c r="J59" s="765"/>
      <c r="K59" s="765"/>
      <c r="L59" s="765"/>
      <c r="M59" s="766"/>
      <c r="O59" s="803" t="s">
        <v>569</v>
      </c>
      <c r="P59" s="547"/>
      <c r="Q59" s="547"/>
      <c r="R59" s="804"/>
      <c r="S59" s="134">
        <f>SUM(S54,S42,S28,S14,E65,E14,E29,E37,E40,E51)</f>
        <v>50730</v>
      </c>
      <c r="T59" s="135">
        <f>SUM(T54,T42,T28,T14,F65,F14,F29,F37,F40,F51)</f>
        <v>0</v>
      </c>
      <c r="U59" s="117"/>
      <c r="V59" s="117"/>
      <c r="W59" s="117"/>
      <c r="X59" s="117"/>
      <c r="Y59" s="117"/>
      <c r="Z59" s="117"/>
      <c r="AA59" s="117"/>
    </row>
    <row r="60" spans="1:27" ht="12.75" customHeight="1">
      <c r="A60" s="806"/>
      <c r="B60" s="770" t="s">
        <v>488</v>
      </c>
      <c r="C60" s="771"/>
      <c r="D60" s="772"/>
      <c r="E60" s="106">
        <v>580</v>
      </c>
      <c r="F60" s="121"/>
      <c r="G60" s="764" t="s">
        <v>498</v>
      </c>
      <c r="H60" s="765"/>
      <c r="I60" s="765"/>
      <c r="J60" s="765"/>
      <c r="K60" s="765"/>
      <c r="L60" s="765"/>
      <c r="M60" s="766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>
      <c r="A61" s="806"/>
      <c r="B61" s="770" t="s">
        <v>489</v>
      </c>
      <c r="C61" s="771"/>
      <c r="D61" s="772"/>
      <c r="E61" s="106">
        <v>480</v>
      </c>
      <c r="F61" s="121"/>
      <c r="G61" s="764" t="s">
        <v>499</v>
      </c>
      <c r="H61" s="765"/>
      <c r="I61" s="765"/>
      <c r="J61" s="765"/>
      <c r="K61" s="765"/>
      <c r="L61" s="765"/>
      <c r="M61" s="766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</row>
    <row r="62" spans="1:27" ht="12.75" customHeight="1">
      <c r="A62" s="806"/>
      <c r="B62" s="770" t="s">
        <v>490</v>
      </c>
      <c r="C62" s="771"/>
      <c r="D62" s="772"/>
      <c r="E62" s="106">
        <v>680</v>
      </c>
      <c r="F62" s="121"/>
      <c r="G62" s="764" t="s">
        <v>500</v>
      </c>
      <c r="H62" s="765"/>
      <c r="I62" s="765"/>
      <c r="J62" s="765"/>
      <c r="K62" s="765"/>
      <c r="L62" s="765"/>
      <c r="M62" s="766"/>
      <c r="O62" s="117"/>
      <c r="P62" s="85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</row>
    <row r="63" spans="1:27" ht="12.75" customHeight="1">
      <c r="A63" s="806"/>
      <c r="B63" s="770" t="s">
        <v>491</v>
      </c>
      <c r="C63" s="771"/>
      <c r="D63" s="772"/>
      <c r="E63" s="106">
        <v>830</v>
      </c>
      <c r="F63" s="121"/>
      <c r="G63" s="764" t="s">
        <v>501</v>
      </c>
      <c r="H63" s="765"/>
      <c r="I63" s="765"/>
      <c r="J63" s="765"/>
      <c r="K63" s="765"/>
      <c r="L63" s="765"/>
      <c r="M63" s="766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>
      <c r="A64" s="806"/>
      <c r="B64" s="826"/>
      <c r="C64" s="667"/>
      <c r="D64" s="668"/>
      <c r="E64" s="92"/>
      <c r="F64" s="93"/>
      <c r="G64" s="764"/>
      <c r="H64" s="765"/>
      <c r="I64" s="765"/>
      <c r="J64" s="765"/>
      <c r="K64" s="765"/>
      <c r="L64" s="765"/>
      <c r="M64" s="766"/>
    </row>
    <row r="65" spans="1:27" ht="12.75" customHeight="1">
      <c r="A65" s="807"/>
      <c r="B65" s="776" t="s">
        <v>10</v>
      </c>
      <c r="C65" s="611"/>
      <c r="D65" s="612"/>
      <c r="E65" s="96">
        <f>SUM(E59:E64,E52:E58)</f>
        <v>7010</v>
      </c>
      <c r="F65" s="98">
        <f>SUM(F59:F64,F52:F58)</f>
        <v>0</v>
      </c>
      <c r="G65" s="493"/>
      <c r="H65" s="494"/>
      <c r="I65" s="494"/>
      <c r="J65" s="494"/>
      <c r="K65" s="494"/>
      <c r="L65" s="494"/>
      <c r="M65" s="495"/>
    </row>
    <row r="66" spans="1:27" ht="12.75" customHeight="1">
      <c r="A66" s="11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</row>
    <row r="67" spans="1:27" ht="12.75" customHeight="1">
      <c r="A67" s="763" t="s">
        <v>28</v>
      </c>
      <c r="B67" s="763"/>
      <c r="C67" s="763"/>
      <c r="D67" s="763"/>
      <c r="E67" s="763"/>
      <c r="F67" s="763"/>
      <c r="G67" s="763"/>
      <c r="H67" s="763"/>
      <c r="I67" s="763"/>
      <c r="J67" s="763"/>
      <c r="K67" s="763"/>
      <c r="L67" s="763"/>
      <c r="M67" s="763"/>
      <c r="N67" s="763"/>
      <c r="O67" s="763"/>
      <c r="P67" s="763"/>
      <c r="Q67" s="763"/>
      <c r="R67" s="763"/>
      <c r="S67" s="763"/>
      <c r="T67" s="763"/>
      <c r="U67" s="763"/>
      <c r="V67" s="763"/>
      <c r="W67" s="763"/>
      <c r="X67" s="763"/>
      <c r="Y67" s="763"/>
      <c r="Z67" s="763"/>
      <c r="AA67" s="763"/>
    </row>
    <row r="68" spans="1:27" ht="12.75" customHeight="1"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</row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240">
    <mergeCell ref="B62:D62"/>
    <mergeCell ref="G63:M63"/>
    <mergeCell ref="B56:D56"/>
    <mergeCell ref="B58:D58"/>
    <mergeCell ref="B54:D54"/>
    <mergeCell ref="B50:D50"/>
    <mergeCell ref="B49:D49"/>
    <mergeCell ref="B48:D48"/>
    <mergeCell ref="G54:M54"/>
    <mergeCell ref="B55:D55"/>
    <mergeCell ref="G55:M55"/>
    <mergeCell ref="B52:D52"/>
    <mergeCell ref="G52:M52"/>
    <mergeCell ref="B53:D53"/>
    <mergeCell ref="G53:M53"/>
    <mergeCell ref="G51:M51"/>
    <mergeCell ref="B51:D51"/>
    <mergeCell ref="G50:M50"/>
    <mergeCell ref="G56:M56"/>
    <mergeCell ref="G58:M58"/>
    <mergeCell ref="G57:M57"/>
    <mergeCell ref="B57:D57"/>
    <mergeCell ref="B60:D60"/>
    <mergeCell ref="A52:A65"/>
    <mergeCell ref="G59:M59"/>
    <mergeCell ref="G61:M61"/>
    <mergeCell ref="G62:M62"/>
    <mergeCell ref="B64:D64"/>
    <mergeCell ref="A15:A29"/>
    <mergeCell ref="A30:A37"/>
    <mergeCell ref="P40:R40"/>
    <mergeCell ref="P36:R36"/>
    <mergeCell ref="P42:R42"/>
    <mergeCell ref="P38:R38"/>
    <mergeCell ref="G20:M20"/>
    <mergeCell ref="B20:D20"/>
    <mergeCell ref="G27:M27"/>
    <mergeCell ref="B21:D21"/>
    <mergeCell ref="P27:R27"/>
    <mergeCell ref="G36:M36"/>
    <mergeCell ref="B22:D22"/>
    <mergeCell ref="B40:D40"/>
    <mergeCell ref="B36:D36"/>
    <mergeCell ref="B59:D59"/>
    <mergeCell ref="B61:D61"/>
    <mergeCell ref="G48:M48"/>
    <mergeCell ref="G42:M42"/>
    <mergeCell ref="U25:AA25"/>
    <mergeCell ref="A1:C1"/>
    <mergeCell ref="B5:D5"/>
    <mergeCell ref="A2:C2"/>
    <mergeCell ref="A6:A14"/>
    <mergeCell ref="B65:D65"/>
    <mergeCell ref="A3:C3"/>
    <mergeCell ref="B8:D8"/>
    <mergeCell ref="B63:D63"/>
    <mergeCell ref="B14:D14"/>
    <mergeCell ref="B13:D13"/>
    <mergeCell ref="B11:D11"/>
    <mergeCell ref="B12:D12"/>
    <mergeCell ref="B37:D37"/>
    <mergeCell ref="B35:D35"/>
    <mergeCell ref="B15:D15"/>
    <mergeCell ref="B19:D19"/>
    <mergeCell ref="B18:D18"/>
    <mergeCell ref="B16:D16"/>
    <mergeCell ref="B17:D17"/>
    <mergeCell ref="B28:D28"/>
    <mergeCell ref="B23:D23"/>
    <mergeCell ref="B30:D30"/>
    <mergeCell ref="B33:D33"/>
    <mergeCell ref="U17:AA17"/>
    <mergeCell ref="G19:M19"/>
    <mergeCell ref="G18:M18"/>
    <mergeCell ref="U16:AA16"/>
    <mergeCell ref="O6:O14"/>
    <mergeCell ref="G10:M10"/>
    <mergeCell ref="P6:R6"/>
    <mergeCell ref="G6:M6"/>
    <mergeCell ref="U6:AA6"/>
    <mergeCell ref="U7:AA7"/>
    <mergeCell ref="G12:M12"/>
    <mergeCell ref="U14:AA14"/>
    <mergeCell ref="U15:AA15"/>
    <mergeCell ref="U18:AA18"/>
    <mergeCell ref="G9:M9"/>
    <mergeCell ref="G60:M60"/>
    <mergeCell ref="G7:M7"/>
    <mergeCell ref="G15:M15"/>
    <mergeCell ref="P9:R9"/>
    <mergeCell ref="G16:M16"/>
    <mergeCell ref="B10:D10"/>
    <mergeCell ref="G41:M41"/>
    <mergeCell ref="G49:M49"/>
    <mergeCell ref="B44:D44"/>
    <mergeCell ref="P16:R16"/>
    <mergeCell ref="P24:R24"/>
    <mergeCell ref="P18:R18"/>
    <mergeCell ref="P22:R22"/>
    <mergeCell ref="P23:R23"/>
    <mergeCell ref="P20:R20"/>
    <mergeCell ref="B31:D31"/>
    <mergeCell ref="B32:D32"/>
    <mergeCell ref="B27:D27"/>
    <mergeCell ref="B25:D25"/>
    <mergeCell ref="G25:M25"/>
    <mergeCell ref="G14:M14"/>
    <mergeCell ref="P19:R19"/>
    <mergeCell ref="P17:R17"/>
    <mergeCell ref="B34:D34"/>
    <mergeCell ref="D2:E2"/>
    <mergeCell ref="P2:Q2"/>
    <mergeCell ref="P5:R5"/>
    <mergeCell ref="U2:AA2"/>
    <mergeCell ref="U3:Z3"/>
    <mergeCell ref="F2:G2"/>
    <mergeCell ref="J2:M2"/>
    <mergeCell ref="X4:Z4"/>
    <mergeCell ref="U5:AA5"/>
    <mergeCell ref="B6:D6"/>
    <mergeCell ref="B7:D7"/>
    <mergeCell ref="G11:M11"/>
    <mergeCell ref="G13:M13"/>
    <mergeCell ref="G8:M8"/>
    <mergeCell ref="G21:M21"/>
    <mergeCell ref="G24:M24"/>
    <mergeCell ref="P21:R21"/>
    <mergeCell ref="G28:M28"/>
    <mergeCell ref="B9:D9"/>
    <mergeCell ref="D1:W1"/>
    <mergeCell ref="X1:AA1"/>
    <mergeCell ref="T4:V4"/>
    <mergeCell ref="P7:R7"/>
    <mergeCell ref="G40:M40"/>
    <mergeCell ref="B26:D26"/>
    <mergeCell ref="B24:D24"/>
    <mergeCell ref="B29:D29"/>
    <mergeCell ref="G29:M29"/>
    <mergeCell ref="O15:O28"/>
    <mergeCell ref="G17:M17"/>
    <mergeCell ref="G38:M38"/>
    <mergeCell ref="G35:M35"/>
    <mergeCell ref="G34:M34"/>
    <mergeCell ref="G32:M32"/>
    <mergeCell ref="G26:M26"/>
    <mergeCell ref="G22:M22"/>
    <mergeCell ref="P28:R28"/>
    <mergeCell ref="P15:R15"/>
    <mergeCell ref="P14:R14"/>
    <mergeCell ref="P29:R29"/>
    <mergeCell ref="P32:R32"/>
    <mergeCell ref="D3:S3"/>
    <mergeCell ref="G5:M5"/>
    <mergeCell ref="U33:AA33"/>
    <mergeCell ref="P33:R33"/>
    <mergeCell ref="U32:AA32"/>
    <mergeCell ref="U30:AA30"/>
    <mergeCell ref="U31:AA31"/>
    <mergeCell ref="B43:D43"/>
    <mergeCell ref="B45:D45"/>
    <mergeCell ref="U45:AA45"/>
    <mergeCell ref="U34:AA34"/>
    <mergeCell ref="B39:D39"/>
    <mergeCell ref="B38:D38"/>
    <mergeCell ref="P34:R34"/>
    <mergeCell ref="P41:R41"/>
    <mergeCell ref="O29:O42"/>
    <mergeCell ref="O43:O54"/>
    <mergeCell ref="P52:R52"/>
    <mergeCell ref="G45:M45"/>
    <mergeCell ref="G43:M43"/>
    <mergeCell ref="P45:R45"/>
    <mergeCell ref="G31:M31"/>
    <mergeCell ref="G30:M30"/>
    <mergeCell ref="P31:R31"/>
    <mergeCell ref="U52:AA52"/>
    <mergeCell ref="U44:AA44"/>
    <mergeCell ref="P54:R54"/>
    <mergeCell ref="G39:M39"/>
    <mergeCell ref="P37:R37"/>
    <mergeCell ref="U35:AA35"/>
    <mergeCell ref="U36:AA36"/>
    <mergeCell ref="U40:AA40"/>
    <mergeCell ref="U38:AA38"/>
    <mergeCell ref="U41:AA41"/>
    <mergeCell ref="U37:AA37"/>
    <mergeCell ref="U39:AA39"/>
    <mergeCell ref="U42:AA42"/>
    <mergeCell ref="P35:R35"/>
    <mergeCell ref="G44:M44"/>
    <mergeCell ref="P39:R39"/>
    <mergeCell ref="G37:M37"/>
    <mergeCell ref="G65:M65"/>
    <mergeCell ref="U8:AA8"/>
    <mergeCell ref="P8:R8"/>
    <mergeCell ref="P26:R26"/>
    <mergeCell ref="P25:R25"/>
    <mergeCell ref="U22:AA22"/>
    <mergeCell ref="U24:AA24"/>
    <mergeCell ref="U23:AA23"/>
    <mergeCell ref="U27:AA27"/>
    <mergeCell ref="U20:AA20"/>
    <mergeCell ref="U21:AA21"/>
    <mergeCell ref="U19:AA19"/>
    <mergeCell ref="U54:AA54"/>
    <mergeCell ref="P43:R43"/>
    <mergeCell ref="P46:R46"/>
    <mergeCell ref="P49:R49"/>
    <mergeCell ref="O59:R59"/>
    <mergeCell ref="U26:AA26"/>
    <mergeCell ref="U29:AA29"/>
    <mergeCell ref="P30:R30"/>
    <mergeCell ref="U28:AA28"/>
    <mergeCell ref="G47:M47"/>
    <mergeCell ref="G64:M64"/>
    <mergeCell ref="G33:M33"/>
    <mergeCell ref="A67:AA67"/>
    <mergeCell ref="U9:AA9"/>
    <mergeCell ref="G23:M23"/>
    <mergeCell ref="A38:A40"/>
    <mergeCell ref="A41:A51"/>
    <mergeCell ref="P51:R51"/>
    <mergeCell ref="U51:AA51"/>
    <mergeCell ref="P53:R53"/>
    <mergeCell ref="U53:AA53"/>
    <mergeCell ref="U49:AA49"/>
    <mergeCell ref="P50:R50"/>
    <mergeCell ref="U50:AA50"/>
    <mergeCell ref="U46:AA46"/>
    <mergeCell ref="P47:R47"/>
    <mergeCell ref="U47:AA47"/>
    <mergeCell ref="P48:R48"/>
    <mergeCell ref="U48:AA48"/>
    <mergeCell ref="U43:AA43"/>
    <mergeCell ref="P44:R44"/>
    <mergeCell ref="G46:M46"/>
    <mergeCell ref="B47:D47"/>
    <mergeCell ref="B46:D46"/>
    <mergeCell ref="B42:D42"/>
    <mergeCell ref="B41:D41"/>
  </mergeCells>
  <phoneticPr fontId="20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B94"/>
  <sheetViews>
    <sheetView showZeros="0" topLeftCell="A10" zoomScaleNormal="100" zoomScaleSheetLayoutView="65" workbookViewId="0">
      <selection activeCell="F45" sqref="F45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22" t="s">
        <v>570</v>
      </c>
      <c r="B1" s="523"/>
      <c r="C1" s="523"/>
      <c r="D1" s="860" t="s">
        <v>11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4" t="str">
        <f>集計表!AB1</f>
        <v>2025/5</v>
      </c>
      <c r="Y1" s="544"/>
      <c r="Z1" s="544"/>
      <c r="AA1" s="545"/>
    </row>
    <row r="2" spans="1:27" ht="18.75" customHeight="1">
      <c r="A2" s="524" t="s">
        <v>56</v>
      </c>
      <c r="B2" s="525"/>
      <c r="C2" s="526"/>
      <c r="D2" s="533">
        <f>SUM(東区①!D2)</f>
        <v>2025</v>
      </c>
      <c r="E2" s="533"/>
      <c r="F2" s="798">
        <f>集計表!F2</f>
        <v>45777</v>
      </c>
      <c r="G2" s="798"/>
      <c r="H2" s="42" t="s">
        <v>1561</v>
      </c>
      <c r="I2" s="42" t="s">
        <v>13</v>
      </c>
      <c r="J2" s="799">
        <f>集計表!L2</f>
        <v>45779</v>
      </c>
      <c r="K2" s="861"/>
      <c r="L2" s="861"/>
      <c r="M2" s="861"/>
      <c r="N2" s="43" t="s">
        <v>57</v>
      </c>
      <c r="O2" s="44" t="s">
        <v>14</v>
      </c>
      <c r="P2" s="793">
        <f>集計表!R2</f>
        <v>45780</v>
      </c>
      <c r="Q2" s="793"/>
      <c r="R2" s="45" t="s">
        <v>18</v>
      </c>
      <c r="S2" s="118" t="s">
        <v>19</v>
      </c>
      <c r="T2" s="84" t="s">
        <v>20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1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T4" s="547" t="s">
        <v>6</v>
      </c>
      <c r="U4" s="547"/>
      <c r="V4" s="547"/>
      <c r="W4" s="85" t="s">
        <v>21</v>
      </c>
      <c r="X4" s="865">
        <f>T45</f>
        <v>0</v>
      </c>
      <c r="Y4" s="620"/>
      <c r="Z4" s="620"/>
      <c r="AA4" s="47" t="s">
        <v>22</v>
      </c>
    </row>
    <row r="5" spans="1:27" ht="12.75" customHeight="1">
      <c r="A5" s="86"/>
      <c r="B5" s="785" t="s">
        <v>23</v>
      </c>
      <c r="C5" s="786"/>
      <c r="D5" s="786"/>
      <c r="E5" s="119" t="s">
        <v>7</v>
      </c>
      <c r="F5" s="88" t="s">
        <v>8</v>
      </c>
      <c r="G5" s="786" t="s">
        <v>24</v>
      </c>
      <c r="H5" s="786"/>
      <c r="I5" s="786"/>
      <c r="J5" s="786"/>
      <c r="K5" s="786"/>
      <c r="L5" s="786"/>
      <c r="M5" s="795"/>
      <c r="O5" s="89"/>
      <c r="P5" s="785" t="s">
        <v>23</v>
      </c>
      <c r="Q5" s="786"/>
      <c r="R5" s="786"/>
      <c r="S5" s="119" t="s">
        <v>7</v>
      </c>
      <c r="T5" s="88" t="s">
        <v>8</v>
      </c>
      <c r="U5" s="786" t="s">
        <v>24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632</v>
      </c>
      <c r="B6" s="770" t="s">
        <v>591</v>
      </c>
      <c r="C6" s="771"/>
      <c r="D6" s="772"/>
      <c r="E6" s="105">
        <v>410</v>
      </c>
      <c r="F6" s="93"/>
      <c r="G6" s="773" t="s">
        <v>601</v>
      </c>
      <c r="H6" s="774"/>
      <c r="I6" s="774"/>
      <c r="J6" s="774"/>
      <c r="K6" s="774"/>
      <c r="L6" s="774"/>
      <c r="M6" s="775"/>
      <c r="O6" s="805" t="s">
        <v>720</v>
      </c>
      <c r="P6" s="779" t="s">
        <v>693</v>
      </c>
      <c r="Q6" s="780"/>
      <c r="R6" s="781"/>
      <c r="S6" s="90">
        <v>390</v>
      </c>
      <c r="T6" s="91"/>
      <c r="U6" s="773" t="s">
        <v>706</v>
      </c>
      <c r="V6" s="774"/>
      <c r="W6" s="774"/>
      <c r="X6" s="774"/>
      <c r="Y6" s="774"/>
      <c r="Z6" s="774"/>
      <c r="AA6" s="775"/>
    </row>
    <row r="7" spans="1:27" ht="12.75" customHeight="1">
      <c r="A7" s="806"/>
      <c r="B7" s="770" t="s">
        <v>592</v>
      </c>
      <c r="C7" s="771"/>
      <c r="D7" s="772"/>
      <c r="E7" s="106">
        <v>450</v>
      </c>
      <c r="F7" s="93"/>
      <c r="G7" s="764" t="s">
        <v>602</v>
      </c>
      <c r="H7" s="765"/>
      <c r="I7" s="765"/>
      <c r="J7" s="765"/>
      <c r="K7" s="765"/>
      <c r="L7" s="765"/>
      <c r="M7" s="766"/>
      <c r="O7" s="806"/>
      <c r="P7" s="770" t="s">
        <v>694</v>
      </c>
      <c r="Q7" s="771"/>
      <c r="R7" s="772"/>
      <c r="S7" s="92">
        <v>390</v>
      </c>
      <c r="T7" s="93"/>
      <c r="U7" s="764" t="s">
        <v>707</v>
      </c>
      <c r="V7" s="765"/>
      <c r="W7" s="765"/>
      <c r="X7" s="765"/>
      <c r="Y7" s="765"/>
      <c r="Z7" s="765"/>
      <c r="AA7" s="766"/>
    </row>
    <row r="8" spans="1:27" ht="12.75" customHeight="1">
      <c r="A8" s="806"/>
      <c r="B8" s="770" t="s">
        <v>593</v>
      </c>
      <c r="C8" s="771"/>
      <c r="D8" s="772"/>
      <c r="E8" s="106">
        <v>690</v>
      </c>
      <c r="F8" s="93"/>
      <c r="G8" s="764" t="s">
        <v>603</v>
      </c>
      <c r="H8" s="765"/>
      <c r="I8" s="765"/>
      <c r="J8" s="765"/>
      <c r="K8" s="765"/>
      <c r="L8" s="765"/>
      <c r="M8" s="766"/>
      <c r="O8" s="806"/>
      <c r="P8" s="770" t="s">
        <v>695</v>
      </c>
      <c r="Q8" s="771"/>
      <c r="R8" s="772"/>
      <c r="S8" s="106">
        <v>260</v>
      </c>
      <c r="T8" s="93"/>
      <c r="U8" s="764" t="s">
        <v>708</v>
      </c>
      <c r="V8" s="765"/>
      <c r="W8" s="765"/>
      <c r="X8" s="765"/>
      <c r="Y8" s="765"/>
      <c r="Z8" s="765"/>
      <c r="AA8" s="766"/>
    </row>
    <row r="9" spans="1:27" ht="12.75" customHeight="1">
      <c r="A9" s="806"/>
      <c r="B9" s="770" t="s">
        <v>594</v>
      </c>
      <c r="C9" s="771"/>
      <c r="D9" s="772"/>
      <c r="E9" s="106">
        <v>490</v>
      </c>
      <c r="F9" s="93"/>
      <c r="G9" s="764" t="s">
        <v>604</v>
      </c>
      <c r="H9" s="765"/>
      <c r="I9" s="765"/>
      <c r="J9" s="765"/>
      <c r="K9" s="765"/>
      <c r="L9" s="765"/>
      <c r="M9" s="766"/>
      <c r="O9" s="806"/>
      <c r="P9" s="770" t="s">
        <v>705</v>
      </c>
      <c r="Q9" s="771"/>
      <c r="R9" s="772"/>
      <c r="S9" s="106">
        <v>370</v>
      </c>
      <c r="T9" s="93"/>
      <c r="U9" s="764" t="s">
        <v>709</v>
      </c>
      <c r="V9" s="765"/>
      <c r="W9" s="765"/>
      <c r="X9" s="765"/>
      <c r="Y9" s="765"/>
      <c r="Z9" s="765"/>
      <c r="AA9" s="766"/>
    </row>
    <row r="10" spans="1:27" ht="12.75" customHeight="1">
      <c r="A10" s="806"/>
      <c r="B10" s="770" t="s">
        <v>595</v>
      </c>
      <c r="C10" s="771"/>
      <c r="D10" s="772"/>
      <c r="E10" s="106">
        <v>400</v>
      </c>
      <c r="F10" s="93"/>
      <c r="G10" s="764" t="s">
        <v>605</v>
      </c>
      <c r="H10" s="765"/>
      <c r="I10" s="765"/>
      <c r="J10" s="765"/>
      <c r="K10" s="765"/>
      <c r="L10" s="765"/>
      <c r="M10" s="766"/>
      <c r="O10" s="806"/>
      <c r="P10" s="770" t="s">
        <v>696</v>
      </c>
      <c r="Q10" s="771"/>
      <c r="R10" s="772"/>
      <c r="S10" s="106">
        <v>580</v>
      </c>
      <c r="T10" s="93"/>
      <c r="U10" s="764" t="s">
        <v>710</v>
      </c>
      <c r="V10" s="765"/>
      <c r="W10" s="765"/>
      <c r="X10" s="765"/>
      <c r="Y10" s="765"/>
      <c r="Z10" s="765"/>
      <c r="AA10" s="766"/>
    </row>
    <row r="11" spans="1:27" ht="12.75" customHeight="1">
      <c r="A11" s="806"/>
      <c r="B11" s="826" t="s">
        <v>596</v>
      </c>
      <c r="C11" s="667"/>
      <c r="D11" s="668"/>
      <c r="E11" s="92">
        <v>920</v>
      </c>
      <c r="F11" s="93"/>
      <c r="G11" s="764" t="s">
        <v>606</v>
      </c>
      <c r="H11" s="765"/>
      <c r="I11" s="765"/>
      <c r="J11" s="765"/>
      <c r="K11" s="765"/>
      <c r="L11" s="765"/>
      <c r="M11" s="766"/>
      <c r="O11" s="806"/>
      <c r="P11" s="147" t="s">
        <v>697</v>
      </c>
      <c r="Q11" s="148"/>
      <c r="R11" s="149"/>
      <c r="S11" s="92">
        <v>440</v>
      </c>
      <c r="T11" s="93"/>
      <c r="U11" s="764" t="s">
        <v>711</v>
      </c>
      <c r="V11" s="765"/>
      <c r="W11" s="765"/>
      <c r="X11" s="765"/>
      <c r="Y11" s="765"/>
      <c r="Z11" s="765"/>
      <c r="AA11" s="766"/>
    </row>
    <row r="12" spans="1:27" ht="12.75" customHeight="1">
      <c r="A12" s="806"/>
      <c r="B12" s="826" t="s">
        <v>597</v>
      </c>
      <c r="C12" s="667"/>
      <c r="D12" s="668"/>
      <c r="E12" s="92">
        <v>730</v>
      </c>
      <c r="F12" s="93"/>
      <c r="G12" s="764" t="s">
        <v>607</v>
      </c>
      <c r="H12" s="765"/>
      <c r="I12" s="765"/>
      <c r="J12" s="765"/>
      <c r="K12" s="765"/>
      <c r="L12" s="765"/>
      <c r="M12" s="766"/>
      <c r="O12" s="806"/>
      <c r="P12" s="147" t="s">
        <v>698</v>
      </c>
      <c r="Q12" s="148"/>
      <c r="R12" s="149"/>
      <c r="S12" s="92">
        <v>760</v>
      </c>
      <c r="T12" s="93"/>
      <c r="U12" s="764" t="s">
        <v>712</v>
      </c>
      <c r="V12" s="765"/>
      <c r="W12" s="765"/>
      <c r="X12" s="765"/>
      <c r="Y12" s="765"/>
      <c r="Z12" s="765"/>
      <c r="AA12" s="766"/>
    </row>
    <row r="13" spans="1:27" ht="12.75" customHeight="1">
      <c r="A13" s="806"/>
      <c r="B13" s="770" t="s">
        <v>598</v>
      </c>
      <c r="C13" s="771"/>
      <c r="D13" s="772"/>
      <c r="E13" s="106">
        <v>750</v>
      </c>
      <c r="F13" s="93"/>
      <c r="G13" s="764" t="s">
        <v>608</v>
      </c>
      <c r="H13" s="765"/>
      <c r="I13" s="765"/>
      <c r="J13" s="765"/>
      <c r="K13" s="765"/>
      <c r="L13" s="765"/>
      <c r="M13" s="766"/>
      <c r="O13" s="806"/>
      <c r="P13" s="147" t="s">
        <v>699</v>
      </c>
      <c r="Q13" s="148"/>
      <c r="R13" s="149"/>
      <c r="S13" s="92">
        <v>430</v>
      </c>
      <c r="T13" s="93"/>
      <c r="U13" s="764" t="s">
        <v>713</v>
      </c>
      <c r="V13" s="765"/>
      <c r="W13" s="765"/>
      <c r="X13" s="765"/>
      <c r="Y13" s="765"/>
      <c r="Z13" s="765"/>
      <c r="AA13" s="766"/>
    </row>
    <row r="14" spans="1:27" ht="12.75" customHeight="1">
      <c r="A14" s="806"/>
      <c r="B14" s="770" t="s">
        <v>599</v>
      </c>
      <c r="C14" s="771"/>
      <c r="D14" s="772"/>
      <c r="E14" s="106">
        <v>520</v>
      </c>
      <c r="F14" s="93"/>
      <c r="G14" s="764" t="s">
        <v>609</v>
      </c>
      <c r="H14" s="765"/>
      <c r="I14" s="765"/>
      <c r="J14" s="765"/>
      <c r="K14" s="765"/>
      <c r="L14" s="765"/>
      <c r="M14" s="766"/>
      <c r="O14" s="806"/>
      <c r="P14" s="147" t="s">
        <v>700</v>
      </c>
      <c r="Q14" s="148"/>
      <c r="R14" s="149"/>
      <c r="S14" s="92">
        <v>360</v>
      </c>
      <c r="T14" s="93"/>
      <c r="U14" s="764" t="s">
        <v>714</v>
      </c>
      <c r="V14" s="765"/>
      <c r="W14" s="765"/>
      <c r="X14" s="765"/>
      <c r="Y14" s="765"/>
      <c r="Z14" s="765"/>
      <c r="AA14" s="766"/>
    </row>
    <row r="15" spans="1:27" ht="12.75" customHeight="1">
      <c r="A15" s="806"/>
      <c r="B15" s="767" t="s">
        <v>600</v>
      </c>
      <c r="C15" s="768"/>
      <c r="D15" s="769"/>
      <c r="E15" s="106">
        <v>640</v>
      </c>
      <c r="F15" s="93"/>
      <c r="G15" s="782" t="s">
        <v>610</v>
      </c>
      <c r="H15" s="783"/>
      <c r="I15" s="783"/>
      <c r="J15" s="783"/>
      <c r="K15" s="783"/>
      <c r="L15" s="783"/>
      <c r="M15" s="784"/>
      <c r="O15" s="806"/>
      <c r="P15" s="147" t="s">
        <v>701</v>
      </c>
      <c r="Q15" s="148"/>
      <c r="R15" s="149"/>
      <c r="S15" s="92">
        <v>520</v>
      </c>
      <c r="T15" s="93"/>
      <c r="U15" s="764" t="s">
        <v>715</v>
      </c>
      <c r="V15" s="765"/>
      <c r="W15" s="765"/>
      <c r="X15" s="765"/>
      <c r="Y15" s="765"/>
      <c r="Z15" s="765"/>
      <c r="AA15" s="766"/>
    </row>
    <row r="16" spans="1:27" ht="12.75" customHeight="1">
      <c r="A16" s="807"/>
      <c r="B16" s="776" t="s">
        <v>10</v>
      </c>
      <c r="C16" s="611"/>
      <c r="D16" s="612"/>
      <c r="E16" s="107">
        <f>SUM(E6:E15)</f>
        <v>6000</v>
      </c>
      <c r="F16" s="98">
        <f>SUM(F6:F15)</f>
        <v>0</v>
      </c>
      <c r="G16" s="493"/>
      <c r="H16" s="494"/>
      <c r="I16" s="494"/>
      <c r="J16" s="494"/>
      <c r="K16" s="494"/>
      <c r="L16" s="494"/>
      <c r="M16" s="495"/>
      <c r="O16" s="806"/>
      <c r="P16" s="147" t="s">
        <v>702</v>
      </c>
      <c r="Q16" s="148"/>
      <c r="R16" s="149"/>
      <c r="S16" s="92">
        <v>370</v>
      </c>
      <c r="T16" s="93"/>
      <c r="U16" s="764" t="s">
        <v>716</v>
      </c>
      <c r="V16" s="765"/>
      <c r="W16" s="765"/>
      <c r="X16" s="765"/>
      <c r="Y16" s="765"/>
      <c r="Z16" s="765"/>
      <c r="AA16" s="766"/>
    </row>
    <row r="17" spans="1:27" ht="12.75" customHeight="1">
      <c r="A17" s="805" t="s">
        <v>634</v>
      </c>
      <c r="B17" s="779" t="s">
        <v>611</v>
      </c>
      <c r="C17" s="780"/>
      <c r="D17" s="781"/>
      <c r="E17" s="105">
        <v>860</v>
      </c>
      <c r="F17" s="93"/>
      <c r="G17" s="773" t="s">
        <v>621</v>
      </c>
      <c r="H17" s="774"/>
      <c r="I17" s="774"/>
      <c r="J17" s="774"/>
      <c r="K17" s="774"/>
      <c r="L17" s="774"/>
      <c r="M17" s="775"/>
      <c r="O17" s="806"/>
      <c r="P17" s="147" t="s">
        <v>703</v>
      </c>
      <c r="Q17" s="148"/>
      <c r="R17" s="149"/>
      <c r="S17" s="92">
        <v>410</v>
      </c>
      <c r="T17" s="93"/>
      <c r="U17" s="764" t="s">
        <v>717</v>
      </c>
      <c r="V17" s="765"/>
      <c r="W17" s="765"/>
      <c r="X17" s="765"/>
      <c r="Y17" s="765"/>
      <c r="Z17" s="765"/>
      <c r="AA17" s="766"/>
    </row>
    <row r="18" spans="1:27" ht="12.75" customHeight="1">
      <c r="A18" s="806"/>
      <c r="B18" s="770" t="s">
        <v>612</v>
      </c>
      <c r="C18" s="771"/>
      <c r="D18" s="772"/>
      <c r="E18" s="106">
        <v>490</v>
      </c>
      <c r="F18" s="93"/>
      <c r="G18" s="764" t="s">
        <v>622</v>
      </c>
      <c r="H18" s="765"/>
      <c r="I18" s="765"/>
      <c r="J18" s="765"/>
      <c r="K18" s="765"/>
      <c r="L18" s="765"/>
      <c r="M18" s="766"/>
      <c r="O18" s="806"/>
      <c r="P18" s="147" t="s">
        <v>704</v>
      </c>
      <c r="Q18" s="148"/>
      <c r="R18" s="149"/>
      <c r="S18" s="92">
        <v>570</v>
      </c>
      <c r="T18" s="93"/>
      <c r="U18" s="764" t="s">
        <v>718</v>
      </c>
      <c r="V18" s="765"/>
      <c r="W18" s="765"/>
      <c r="X18" s="765"/>
      <c r="Y18" s="765"/>
      <c r="Z18" s="765"/>
      <c r="AA18" s="766"/>
    </row>
    <row r="19" spans="1:27" ht="12.75" customHeight="1">
      <c r="A19" s="806"/>
      <c r="B19" s="770" t="s">
        <v>613</v>
      </c>
      <c r="C19" s="771"/>
      <c r="D19" s="772"/>
      <c r="E19" s="106">
        <v>460</v>
      </c>
      <c r="F19" s="93"/>
      <c r="G19" s="764" t="s">
        <v>623</v>
      </c>
      <c r="H19" s="765"/>
      <c r="I19" s="765"/>
      <c r="J19" s="765"/>
      <c r="K19" s="765"/>
      <c r="L19" s="765"/>
      <c r="M19" s="766"/>
      <c r="O19" s="807"/>
      <c r="P19" s="776" t="s">
        <v>10</v>
      </c>
      <c r="Q19" s="611"/>
      <c r="R19" s="612"/>
      <c r="S19" s="96">
        <f>SUM(S6:S18)</f>
        <v>5850</v>
      </c>
      <c r="T19" s="98">
        <f>SUM(T6:T18)</f>
        <v>0</v>
      </c>
      <c r="U19" s="493"/>
      <c r="V19" s="494"/>
      <c r="W19" s="494"/>
      <c r="X19" s="494"/>
      <c r="Y19" s="494"/>
      <c r="Z19" s="494"/>
      <c r="AA19" s="495"/>
    </row>
    <row r="20" spans="1:27" ht="12.75" customHeight="1">
      <c r="A20" s="806"/>
      <c r="B20" s="770" t="s">
        <v>614</v>
      </c>
      <c r="C20" s="771"/>
      <c r="D20" s="772"/>
      <c r="E20" s="106">
        <v>410</v>
      </c>
      <c r="F20" s="93"/>
      <c r="G20" s="764" t="s">
        <v>624</v>
      </c>
      <c r="H20" s="765"/>
      <c r="I20" s="765"/>
      <c r="J20" s="765"/>
      <c r="K20" s="765"/>
      <c r="L20" s="765"/>
      <c r="M20" s="766"/>
      <c r="O20" s="893" t="s">
        <v>2064</v>
      </c>
      <c r="P20" s="866" t="s">
        <v>2061</v>
      </c>
      <c r="Q20" s="867"/>
      <c r="R20" s="868"/>
      <c r="S20" s="150">
        <v>380</v>
      </c>
      <c r="T20" s="151"/>
      <c r="U20" s="896" t="s">
        <v>2062</v>
      </c>
      <c r="V20" s="897"/>
      <c r="W20" s="897"/>
      <c r="X20" s="897"/>
      <c r="Y20" s="897"/>
      <c r="Z20" s="897"/>
      <c r="AA20" s="898"/>
    </row>
    <row r="21" spans="1:27" ht="12.75" customHeight="1">
      <c r="A21" s="806"/>
      <c r="B21" s="770" t="s">
        <v>615</v>
      </c>
      <c r="C21" s="771"/>
      <c r="D21" s="772"/>
      <c r="E21" s="106">
        <v>470</v>
      </c>
      <c r="F21" s="93"/>
      <c r="G21" s="764" t="s">
        <v>625</v>
      </c>
      <c r="H21" s="765"/>
      <c r="I21" s="765"/>
      <c r="J21" s="765"/>
      <c r="K21" s="765"/>
      <c r="L21" s="765"/>
      <c r="M21" s="766"/>
      <c r="O21" s="894"/>
      <c r="P21" s="823" t="s">
        <v>2059</v>
      </c>
      <c r="Q21" s="824"/>
      <c r="R21" s="825"/>
      <c r="S21" s="152">
        <v>580</v>
      </c>
      <c r="T21" s="153"/>
      <c r="U21" s="899" t="s">
        <v>1810</v>
      </c>
      <c r="V21" s="900"/>
      <c r="W21" s="900"/>
      <c r="X21" s="900"/>
      <c r="Y21" s="900"/>
      <c r="Z21" s="900"/>
      <c r="AA21" s="901"/>
    </row>
    <row r="22" spans="1:27" ht="12.75" customHeight="1">
      <c r="A22" s="806"/>
      <c r="B22" s="823" t="s">
        <v>616</v>
      </c>
      <c r="C22" s="824"/>
      <c r="D22" s="825"/>
      <c r="E22" s="106">
        <v>640</v>
      </c>
      <c r="F22" s="121"/>
      <c r="G22" s="827" t="s">
        <v>626</v>
      </c>
      <c r="H22" s="828"/>
      <c r="I22" s="828"/>
      <c r="J22" s="828"/>
      <c r="K22" s="828"/>
      <c r="L22" s="828"/>
      <c r="M22" s="829"/>
      <c r="O22" s="894"/>
      <c r="P22" s="890" t="s">
        <v>2060</v>
      </c>
      <c r="Q22" s="891"/>
      <c r="R22" s="892"/>
      <c r="S22" s="152">
        <v>530</v>
      </c>
      <c r="T22" s="153"/>
      <c r="U22" s="884" t="s">
        <v>2063</v>
      </c>
      <c r="V22" s="885"/>
      <c r="W22" s="885"/>
      <c r="X22" s="885"/>
      <c r="Y22" s="885"/>
      <c r="Z22" s="885"/>
      <c r="AA22" s="886"/>
    </row>
    <row r="23" spans="1:27" ht="12.75" customHeight="1">
      <c r="A23" s="806"/>
      <c r="B23" s="823" t="s">
        <v>617</v>
      </c>
      <c r="C23" s="824"/>
      <c r="D23" s="825"/>
      <c r="E23" s="106">
        <v>330</v>
      </c>
      <c r="F23" s="121"/>
      <c r="G23" s="827" t="s">
        <v>627</v>
      </c>
      <c r="H23" s="828"/>
      <c r="I23" s="828"/>
      <c r="J23" s="828"/>
      <c r="K23" s="828"/>
      <c r="L23" s="828"/>
      <c r="M23" s="829"/>
      <c r="O23" s="895"/>
      <c r="P23" s="776" t="s">
        <v>10</v>
      </c>
      <c r="Q23" s="611"/>
      <c r="R23" s="612"/>
      <c r="S23" s="107">
        <f>SUM(S20:S22)</f>
        <v>1490</v>
      </c>
      <c r="T23" s="140">
        <f>SUM(T20:T22)</f>
        <v>0</v>
      </c>
      <c r="U23" s="887"/>
      <c r="V23" s="888"/>
      <c r="W23" s="888"/>
      <c r="X23" s="888"/>
      <c r="Y23" s="888"/>
      <c r="Z23" s="888"/>
      <c r="AA23" s="889"/>
    </row>
    <row r="24" spans="1:27" ht="12.75" customHeight="1">
      <c r="A24" s="806"/>
      <c r="B24" s="823" t="s">
        <v>618</v>
      </c>
      <c r="C24" s="824"/>
      <c r="D24" s="825"/>
      <c r="E24" s="106">
        <v>580</v>
      </c>
      <c r="F24" s="121"/>
      <c r="G24" s="827" t="s">
        <v>628</v>
      </c>
      <c r="H24" s="828"/>
      <c r="I24" s="828"/>
      <c r="J24" s="828"/>
      <c r="K24" s="828"/>
      <c r="L24" s="828"/>
      <c r="M24" s="829"/>
      <c r="O24" s="805" t="s">
        <v>783</v>
      </c>
      <c r="P24" s="779" t="s">
        <v>773</v>
      </c>
      <c r="Q24" s="780"/>
      <c r="R24" s="781"/>
      <c r="S24" s="90">
        <v>560</v>
      </c>
      <c r="T24" s="91"/>
      <c r="U24" s="911" t="s">
        <v>721</v>
      </c>
      <c r="V24" s="912"/>
      <c r="W24" s="912"/>
      <c r="X24" s="912"/>
      <c r="Y24" s="912"/>
      <c r="Z24" s="912"/>
      <c r="AA24" s="913"/>
    </row>
    <row r="25" spans="1:27" ht="12.75" customHeight="1">
      <c r="A25" s="806"/>
      <c r="B25" s="823" t="s">
        <v>619</v>
      </c>
      <c r="C25" s="824"/>
      <c r="D25" s="825"/>
      <c r="E25" s="106">
        <v>410</v>
      </c>
      <c r="F25" s="121"/>
      <c r="G25" s="827" t="s">
        <v>629</v>
      </c>
      <c r="H25" s="828"/>
      <c r="I25" s="828"/>
      <c r="J25" s="828"/>
      <c r="K25" s="828"/>
      <c r="L25" s="828"/>
      <c r="M25" s="829"/>
      <c r="O25" s="806"/>
      <c r="P25" s="770" t="s">
        <v>774</v>
      </c>
      <c r="Q25" s="771"/>
      <c r="R25" s="772"/>
      <c r="S25" s="106">
        <v>730</v>
      </c>
      <c r="T25" s="121"/>
      <c r="U25" s="881" t="s">
        <v>722</v>
      </c>
      <c r="V25" s="882"/>
      <c r="W25" s="882"/>
      <c r="X25" s="882"/>
      <c r="Y25" s="882"/>
      <c r="Z25" s="882"/>
      <c r="AA25" s="883"/>
    </row>
    <row r="26" spans="1:27" ht="12.75" customHeight="1">
      <c r="A26" s="806"/>
      <c r="B26" s="890" t="s">
        <v>620</v>
      </c>
      <c r="C26" s="891"/>
      <c r="D26" s="892"/>
      <c r="E26" s="106">
        <v>420</v>
      </c>
      <c r="F26" s="121"/>
      <c r="G26" s="917" t="s">
        <v>630</v>
      </c>
      <c r="H26" s="918"/>
      <c r="I26" s="918"/>
      <c r="J26" s="918"/>
      <c r="K26" s="918"/>
      <c r="L26" s="918"/>
      <c r="M26" s="919"/>
      <c r="O26" s="806"/>
      <c r="P26" s="770" t="s">
        <v>775</v>
      </c>
      <c r="Q26" s="771"/>
      <c r="R26" s="772"/>
      <c r="S26" s="106">
        <v>730</v>
      </c>
      <c r="T26" s="121"/>
      <c r="U26" s="881" t="s">
        <v>723</v>
      </c>
      <c r="V26" s="882"/>
      <c r="W26" s="882"/>
      <c r="X26" s="882"/>
      <c r="Y26" s="882"/>
      <c r="Z26" s="882"/>
      <c r="AA26" s="883"/>
    </row>
    <row r="27" spans="1:27" ht="12.75" customHeight="1">
      <c r="A27" s="807"/>
      <c r="B27" s="776" t="s">
        <v>10</v>
      </c>
      <c r="C27" s="611"/>
      <c r="D27" s="842"/>
      <c r="E27" s="107">
        <f>SUM(E17:E26)</f>
        <v>5070</v>
      </c>
      <c r="F27" s="98">
        <f>SUM(F17:F26)</f>
        <v>0</v>
      </c>
      <c r="G27" s="493"/>
      <c r="H27" s="494"/>
      <c r="I27" s="494"/>
      <c r="J27" s="494"/>
      <c r="K27" s="494"/>
      <c r="L27" s="494"/>
      <c r="M27" s="495"/>
      <c r="O27" s="806"/>
      <c r="P27" s="770" t="s">
        <v>776</v>
      </c>
      <c r="Q27" s="771"/>
      <c r="R27" s="772"/>
      <c r="S27" s="106">
        <v>1150</v>
      </c>
      <c r="T27" s="121"/>
      <c r="U27" s="881" t="s">
        <v>724</v>
      </c>
      <c r="V27" s="882"/>
      <c r="W27" s="882"/>
      <c r="X27" s="882"/>
      <c r="Y27" s="882"/>
      <c r="Z27" s="882"/>
      <c r="AA27" s="883"/>
    </row>
    <row r="28" spans="1:27" ht="12.75" customHeight="1">
      <c r="A28" s="805" t="s">
        <v>662</v>
      </c>
      <c r="B28" s="779" t="s">
        <v>635</v>
      </c>
      <c r="C28" s="780"/>
      <c r="D28" s="781"/>
      <c r="E28" s="105">
        <v>360</v>
      </c>
      <c r="F28" s="93"/>
      <c r="G28" s="773" t="s">
        <v>648</v>
      </c>
      <c r="H28" s="774"/>
      <c r="I28" s="774"/>
      <c r="J28" s="774"/>
      <c r="K28" s="774"/>
      <c r="L28" s="774"/>
      <c r="M28" s="775"/>
      <c r="O28" s="806"/>
      <c r="P28" s="770" t="s">
        <v>777</v>
      </c>
      <c r="Q28" s="771"/>
      <c r="R28" s="772"/>
      <c r="S28" s="106">
        <v>730</v>
      </c>
      <c r="T28" s="121"/>
      <c r="U28" s="881" t="s">
        <v>725</v>
      </c>
      <c r="V28" s="882"/>
      <c r="W28" s="882"/>
      <c r="X28" s="882"/>
      <c r="Y28" s="882"/>
      <c r="Z28" s="882"/>
      <c r="AA28" s="883"/>
    </row>
    <row r="29" spans="1:27" ht="12.75" customHeight="1">
      <c r="A29" s="806"/>
      <c r="B29" s="770" t="s">
        <v>636</v>
      </c>
      <c r="C29" s="771"/>
      <c r="D29" s="772"/>
      <c r="E29" s="106">
        <v>450</v>
      </c>
      <c r="F29" s="93"/>
      <c r="G29" s="764" t="s">
        <v>649</v>
      </c>
      <c r="H29" s="765"/>
      <c r="I29" s="765"/>
      <c r="J29" s="765"/>
      <c r="K29" s="765"/>
      <c r="L29" s="765"/>
      <c r="M29" s="766"/>
      <c r="O29" s="806"/>
      <c r="P29" s="770" t="s">
        <v>778</v>
      </c>
      <c r="Q29" s="771"/>
      <c r="R29" s="772"/>
      <c r="S29" s="106">
        <v>620</v>
      </c>
      <c r="T29" s="121"/>
      <c r="U29" s="881" t="s">
        <v>726</v>
      </c>
      <c r="V29" s="882"/>
      <c r="W29" s="882"/>
      <c r="X29" s="882"/>
      <c r="Y29" s="882"/>
      <c r="Z29" s="882"/>
      <c r="AA29" s="883"/>
    </row>
    <row r="30" spans="1:27" ht="12.75" customHeight="1">
      <c r="A30" s="806"/>
      <c r="B30" s="770" t="s">
        <v>637</v>
      </c>
      <c r="C30" s="771"/>
      <c r="D30" s="772"/>
      <c r="E30" s="106">
        <v>530</v>
      </c>
      <c r="F30" s="93"/>
      <c r="G30" s="764" t="s">
        <v>650</v>
      </c>
      <c r="H30" s="765"/>
      <c r="I30" s="765"/>
      <c r="J30" s="765"/>
      <c r="K30" s="765"/>
      <c r="L30" s="765"/>
      <c r="M30" s="766"/>
      <c r="O30" s="806"/>
      <c r="P30" s="770" t="s">
        <v>779</v>
      </c>
      <c r="Q30" s="771"/>
      <c r="R30" s="772"/>
      <c r="S30" s="106">
        <v>650</v>
      </c>
      <c r="T30" s="121"/>
      <c r="U30" s="881" t="s">
        <v>727</v>
      </c>
      <c r="V30" s="882"/>
      <c r="W30" s="882"/>
      <c r="X30" s="882"/>
      <c r="Y30" s="882"/>
      <c r="Z30" s="882"/>
      <c r="AA30" s="883"/>
    </row>
    <row r="31" spans="1:27" ht="12.75" customHeight="1">
      <c r="A31" s="806"/>
      <c r="B31" s="823" t="s">
        <v>638</v>
      </c>
      <c r="C31" s="824"/>
      <c r="D31" s="825"/>
      <c r="E31" s="106">
        <v>620</v>
      </c>
      <c r="F31" s="121"/>
      <c r="G31" s="764" t="s">
        <v>651</v>
      </c>
      <c r="H31" s="765"/>
      <c r="I31" s="765"/>
      <c r="J31" s="765"/>
      <c r="K31" s="765"/>
      <c r="L31" s="765"/>
      <c r="M31" s="766"/>
      <c r="O31" s="806"/>
      <c r="P31" s="770" t="s">
        <v>780</v>
      </c>
      <c r="Q31" s="771"/>
      <c r="R31" s="772"/>
      <c r="S31" s="106">
        <v>1070</v>
      </c>
      <c r="T31" s="121"/>
      <c r="U31" s="881" t="s">
        <v>728</v>
      </c>
      <c r="V31" s="882"/>
      <c r="W31" s="882"/>
      <c r="X31" s="882"/>
      <c r="Y31" s="882"/>
      <c r="Z31" s="882"/>
      <c r="AA31" s="883"/>
    </row>
    <row r="32" spans="1:27" ht="12.75" customHeight="1">
      <c r="A32" s="806"/>
      <c r="B32" s="823" t="s">
        <v>639</v>
      </c>
      <c r="C32" s="824"/>
      <c r="D32" s="825"/>
      <c r="E32" s="106">
        <v>400</v>
      </c>
      <c r="F32" s="121"/>
      <c r="G32" s="764" t="s">
        <v>652</v>
      </c>
      <c r="H32" s="765"/>
      <c r="I32" s="765"/>
      <c r="J32" s="765"/>
      <c r="K32" s="765"/>
      <c r="L32" s="765"/>
      <c r="M32" s="766"/>
      <c r="O32" s="806"/>
      <c r="P32" s="770" t="s">
        <v>781</v>
      </c>
      <c r="Q32" s="771"/>
      <c r="R32" s="772"/>
      <c r="S32" s="106">
        <v>590</v>
      </c>
      <c r="T32" s="121"/>
      <c r="U32" s="881" t="s">
        <v>729</v>
      </c>
      <c r="V32" s="882"/>
      <c r="W32" s="882"/>
      <c r="X32" s="882"/>
      <c r="Y32" s="882"/>
      <c r="Z32" s="882"/>
      <c r="AA32" s="883"/>
    </row>
    <row r="33" spans="1:27" ht="12.75" customHeight="1">
      <c r="A33" s="806"/>
      <c r="B33" s="823" t="s">
        <v>640</v>
      </c>
      <c r="C33" s="824"/>
      <c r="D33" s="825"/>
      <c r="E33" s="106">
        <v>510</v>
      </c>
      <c r="F33" s="121"/>
      <c r="G33" s="764" t="s">
        <v>653</v>
      </c>
      <c r="H33" s="765"/>
      <c r="I33" s="765"/>
      <c r="J33" s="765"/>
      <c r="K33" s="765"/>
      <c r="L33" s="765"/>
      <c r="M33" s="766"/>
      <c r="O33" s="806"/>
      <c r="P33" s="767" t="s">
        <v>782</v>
      </c>
      <c r="Q33" s="768"/>
      <c r="R33" s="769"/>
      <c r="S33" s="154">
        <v>960</v>
      </c>
      <c r="T33" s="155"/>
      <c r="U33" s="902" t="s">
        <v>730</v>
      </c>
      <c r="V33" s="903"/>
      <c r="W33" s="903"/>
      <c r="X33" s="903"/>
      <c r="Y33" s="903"/>
      <c r="Z33" s="903"/>
      <c r="AA33" s="904"/>
    </row>
    <row r="34" spans="1:27" ht="12.75" customHeight="1">
      <c r="A34" s="806"/>
      <c r="B34" s="823" t="s">
        <v>641</v>
      </c>
      <c r="C34" s="824"/>
      <c r="D34" s="825"/>
      <c r="E34" s="106">
        <v>320</v>
      </c>
      <c r="F34" s="121"/>
      <c r="G34" s="764" t="s">
        <v>654</v>
      </c>
      <c r="H34" s="765"/>
      <c r="I34" s="765"/>
      <c r="J34" s="765"/>
      <c r="K34" s="765"/>
      <c r="L34" s="765"/>
      <c r="M34" s="766"/>
      <c r="O34" s="807"/>
      <c r="P34" s="776" t="s">
        <v>9</v>
      </c>
      <c r="Q34" s="611"/>
      <c r="R34" s="612"/>
      <c r="S34" s="96">
        <f>SUM(S24:S33)</f>
        <v>7790</v>
      </c>
      <c r="T34" s="98">
        <f>SUM(T24:T33)</f>
        <v>0</v>
      </c>
      <c r="U34" s="493"/>
      <c r="V34" s="494"/>
      <c r="W34" s="494"/>
      <c r="X34" s="494"/>
      <c r="Y34" s="494"/>
      <c r="Z34" s="494"/>
      <c r="AA34" s="495"/>
    </row>
    <row r="35" spans="1:27" ht="12.75" customHeight="1">
      <c r="A35" s="806"/>
      <c r="B35" s="770" t="s">
        <v>642</v>
      </c>
      <c r="C35" s="771"/>
      <c r="D35" s="772"/>
      <c r="E35" s="106">
        <v>390</v>
      </c>
      <c r="F35" s="93"/>
      <c r="G35" s="764" t="s">
        <v>655</v>
      </c>
      <c r="H35" s="765"/>
      <c r="I35" s="765"/>
      <c r="J35" s="765"/>
      <c r="K35" s="765"/>
      <c r="L35" s="765"/>
      <c r="M35" s="766"/>
      <c r="O35" s="805" t="s">
        <v>2192</v>
      </c>
      <c r="P35" s="779" t="s">
        <v>785</v>
      </c>
      <c r="Q35" s="780"/>
      <c r="R35" s="781"/>
      <c r="S35" s="90">
        <v>480</v>
      </c>
      <c r="T35" s="91"/>
      <c r="U35" s="480" t="s">
        <v>731</v>
      </c>
      <c r="V35" s="481"/>
      <c r="W35" s="481"/>
      <c r="X35" s="481"/>
      <c r="Y35" s="481"/>
      <c r="Z35" s="481"/>
      <c r="AA35" s="482"/>
    </row>
    <row r="36" spans="1:27" ht="12.75" customHeight="1">
      <c r="A36" s="806"/>
      <c r="B36" s="770" t="s">
        <v>643</v>
      </c>
      <c r="C36" s="771"/>
      <c r="D36" s="772"/>
      <c r="E36" s="106">
        <v>400</v>
      </c>
      <c r="F36" s="93"/>
      <c r="G36" s="764" t="s">
        <v>656</v>
      </c>
      <c r="H36" s="765"/>
      <c r="I36" s="765"/>
      <c r="J36" s="765"/>
      <c r="K36" s="765"/>
      <c r="L36" s="765"/>
      <c r="M36" s="766"/>
      <c r="O36" s="806"/>
      <c r="P36" s="770" t="s">
        <v>784</v>
      </c>
      <c r="Q36" s="771"/>
      <c r="R36" s="772"/>
      <c r="S36" s="92">
        <v>220</v>
      </c>
      <c r="T36" s="93"/>
      <c r="U36" s="448" t="s">
        <v>732</v>
      </c>
      <c r="V36" s="449"/>
      <c r="W36" s="449"/>
      <c r="X36" s="449"/>
      <c r="Y36" s="449"/>
      <c r="Z36" s="449"/>
      <c r="AA36" s="456"/>
    </row>
    <row r="37" spans="1:27" ht="12.75" customHeight="1">
      <c r="A37" s="806"/>
      <c r="B37" s="770" t="s">
        <v>644</v>
      </c>
      <c r="C37" s="771"/>
      <c r="D37" s="772"/>
      <c r="E37" s="106">
        <v>530</v>
      </c>
      <c r="F37" s="93"/>
      <c r="G37" s="764" t="s">
        <v>657</v>
      </c>
      <c r="H37" s="765"/>
      <c r="I37" s="765"/>
      <c r="J37" s="765"/>
      <c r="K37" s="765"/>
      <c r="L37" s="765"/>
      <c r="M37" s="766"/>
      <c r="O37" s="806"/>
      <c r="P37" s="770" t="s">
        <v>786</v>
      </c>
      <c r="Q37" s="771"/>
      <c r="R37" s="772"/>
      <c r="S37" s="106">
        <v>780</v>
      </c>
      <c r="T37" s="121"/>
      <c r="U37" s="448" t="s">
        <v>733</v>
      </c>
      <c r="V37" s="449"/>
      <c r="W37" s="449"/>
      <c r="X37" s="449"/>
      <c r="Y37" s="449"/>
      <c r="Z37" s="449"/>
      <c r="AA37" s="456"/>
    </row>
    <row r="38" spans="1:27" ht="12.75" customHeight="1">
      <c r="A38" s="806"/>
      <c r="B38" s="770" t="s">
        <v>645</v>
      </c>
      <c r="C38" s="771"/>
      <c r="D38" s="772"/>
      <c r="E38" s="106">
        <v>580</v>
      </c>
      <c r="F38" s="93"/>
      <c r="G38" s="764" t="s">
        <v>658</v>
      </c>
      <c r="H38" s="765"/>
      <c r="I38" s="765"/>
      <c r="J38" s="765"/>
      <c r="K38" s="765"/>
      <c r="L38" s="765"/>
      <c r="M38" s="766"/>
      <c r="O38" s="806"/>
      <c r="P38" s="770" t="s">
        <v>787</v>
      </c>
      <c r="Q38" s="771"/>
      <c r="R38" s="772"/>
      <c r="S38" s="92">
        <v>860</v>
      </c>
      <c r="T38" s="93"/>
      <c r="U38" s="448" t="s">
        <v>734</v>
      </c>
      <c r="V38" s="449"/>
      <c r="W38" s="449"/>
      <c r="X38" s="449"/>
      <c r="Y38" s="449"/>
      <c r="Z38" s="449"/>
      <c r="AA38" s="456"/>
    </row>
    <row r="39" spans="1:27" ht="12.75" customHeight="1">
      <c r="A39" s="806"/>
      <c r="B39" s="770" t="s">
        <v>646</v>
      </c>
      <c r="C39" s="771"/>
      <c r="D39" s="772"/>
      <c r="E39" s="106">
        <v>610</v>
      </c>
      <c r="F39" s="93"/>
      <c r="G39" s="764" t="s">
        <v>659</v>
      </c>
      <c r="H39" s="765"/>
      <c r="I39" s="765"/>
      <c r="J39" s="765"/>
      <c r="K39" s="765"/>
      <c r="L39" s="765"/>
      <c r="M39" s="766"/>
      <c r="O39" s="806"/>
      <c r="P39" s="770" t="s">
        <v>788</v>
      </c>
      <c r="Q39" s="771"/>
      <c r="R39" s="772"/>
      <c r="S39" s="92">
        <v>370</v>
      </c>
      <c r="T39" s="93"/>
      <c r="U39" s="448" t="s">
        <v>735</v>
      </c>
      <c r="V39" s="449"/>
      <c r="W39" s="449"/>
      <c r="X39" s="449"/>
      <c r="Y39" s="449"/>
      <c r="Z39" s="449"/>
      <c r="AA39" s="456"/>
    </row>
    <row r="40" spans="1:27" ht="12.75" customHeight="1">
      <c r="A40" s="806"/>
      <c r="B40" s="914" t="s">
        <v>647</v>
      </c>
      <c r="C40" s="915"/>
      <c r="D40" s="916"/>
      <c r="E40" s="122">
        <v>640</v>
      </c>
      <c r="F40" s="93"/>
      <c r="G40" s="908" t="s">
        <v>660</v>
      </c>
      <c r="H40" s="909"/>
      <c r="I40" s="909"/>
      <c r="J40" s="909"/>
      <c r="K40" s="909"/>
      <c r="L40" s="909"/>
      <c r="M40" s="910"/>
      <c r="O40" s="806"/>
      <c r="P40" s="770" t="s">
        <v>789</v>
      </c>
      <c r="Q40" s="771"/>
      <c r="R40" s="772"/>
      <c r="S40" s="92">
        <v>310</v>
      </c>
      <c r="T40" s="93"/>
      <c r="U40" s="448" t="s">
        <v>736</v>
      </c>
      <c r="V40" s="449"/>
      <c r="W40" s="449"/>
      <c r="X40" s="449"/>
      <c r="Y40" s="449"/>
      <c r="Z40" s="449"/>
      <c r="AA40" s="456"/>
    </row>
    <row r="41" spans="1:27" ht="12.75" customHeight="1">
      <c r="A41" s="807"/>
      <c r="B41" s="776" t="s">
        <v>10</v>
      </c>
      <c r="C41" s="611"/>
      <c r="D41" s="842"/>
      <c r="E41" s="107">
        <f>SUM(E28:E40)</f>
        <v>6340</v>
      </c>
      <c r="F41" s="98">
        <f>SUM(F28:F40)</f>
        <v>0</v>
      </c>
      <c r="G41" s="493"/>
      <c r="H41" s="494"/>
      <c r="I41" s="494"/>
      <c r="J41" s="494"/>
      <c r="K41" s="494"/>
      <c r="L41" s="494"/>
      <c r="M41" s="495"/>
      <c r="O41" s="807"/>
      <c r="P41" s="776" t="s">
        <v>10</v>
      </c>
      <c r="Q41" s="611"/>
      <c r="R41" s="612"/>
      <c r="S41" s="96">
        <f>SUM(S35:S40)</f>
        <v>3020</v>
      </c>
      <c r="T41" s="98">
        <f>SUM(T35:T40)</f>
        <v>0</v>
      </c>
      <c r="U41" s="493"/>
      <c r="V41" s="494"/>
      <c r="W41" s="494"/>
      <c r="X41" s="494"/>
      <c r="Y41" s="494"/>
      <c r="Z41" s="494"/>
      <c r="AA41" s="495"/>
    </row>
    <row r="42" spans="1:27" ht="12.75" customHeight="1">
      <c r="A42" s="905" t="s">
        <v>672</v>
      </c>
      <c r="B42" s="779" t="s">
        <v>663</v>
      </c>
      <c r="C42" s="780"/>
      <c r="D42" s="781"/>
      <c r="E42" s="105">
        <v>470</v>
      </c>
      <c r="F42" s="93"/>
      <c r="G42" s="773" t="s">
        <v>667</v>
      </c>
      <c r="H42" s="774"/>
      <c r="I42" s="774"/>
      <c r="J42" s="774"/>
      <c r="K42" s="774"/>
      <c r="L42" s="774"/>
      <c r="M42" s="775"/>
      <c r="O42" s="67"/>
      <c r="P42" s="67"/>
      <c r="Q42" s="67"/>
      <c r="R42" s="67"/>
      <c r="S42" s="67"/>
      <c r="T42" s="117"/>
      <c r="U42" s="117"/>
      <c r="V42" s="117"/>
      <c r="W42" s="117"/>
      <c r="X42" s="117"/>
      <c r="Y42" s="117"/>
      <c r="Z42" s="117"/>
      <c r="AA42" s="117"/>
    </row>
    <row r="43" spans="1:27" ht="12.75" customHeight="1">
      <c r="A43" s="906"/>
      <c r="B43" s="770" t="s">
        <v>664</v>
      </c>
      <c r="C43" s="771"/>
      <c r="D43" s="772"/>
      <c r="E43" s="106">
        <v>570</v>
      </c>
      <c r="F43" s="93"/>
      <c r="G43" s="764" t="s">
        <v>668</v>
      </c>
      <c r="H43" s="765"/>
      <c r="I43" s="765"/>
      <c r="J43" s="765"/>
      <c r="K43" s="765"/>
      <c r="L43" s="765"/>
      <c r="M43" s="766"/>
      <c r="T43" s="101"/>
      <c r="U43" s="101"/>
      <c r="V43" s="101"/>
      <c r="W43" s="101"/>
      <c r="X43" s="101"/>
      <c r="Y43" s="101"/>
      <c r="Z43" s="101"/>
      <c r="AA43" s="101"/>
    </row>
    <row r="44" spans="1:27" ht="12.75" customHeight="1">
      <c r="A44" s="906"/>
      <c r="B44" s="826" t="s">
        <v>1572</v>
      </c>
      <c r="C44" s="667"/>
      <c r="D44" s="668"/>
      <c r="E44" s="106">
        <v>300</v>
      </c>
      <c r="F44" s="93"/>
      <c r="G44" s="764" t="s">
        <v>1570</v>
      </c>
      <c r="H44" s="765"/>
      <c r="I44" s="765"/>
      <c r="J44" s="765"/>
      <c r="K44" s="765"/>
      <c r="L44" s="765"/>
      <c r="M44" s="766"/>
      <c r="T44" s="101"/>
      <c r="U44" s="101"/>
      <c r="V44" s="101"/>
      <c r="W44" s="101"/>
      <c r="X44" s="101"/>
      <c r="Y44" s="101"/>
      <c r="Z44" s="101"/>
      <c r="AA44" s="101"/>
    </row>
    <row r="45" spans="1:27" ht="12.75" customHeight="1">
      <c r="A45" s="906"/>
      <c r="B45" s="826" t="s">
        <v>1573</v>
      </c>
      <c r="C45" s="667"/>
      <c r="D45" s="668"/>
      <c r="E45" s="106">
        <v>340</v>
      </c>
      <c r="F45" s="93"/>
      <c r="G45" s="764" t="s">
        <v>1571</v>
      </c>
      <c r="H45" s="765"/>
      <c r="I45" s="765"/>
      <c r="J45" s="765"/>
      <c r="K45" s="765"/>
      <c r="L45" s="765"/>
      <c r="M45" s="766"/>
      <c r="O45" s="803" t="s">
        <v>571</v>
      </c>
      <c r="P45" s="547"/>
      <c r="Q45" s="547"/>
      <c r="R45" s="804"/>
      <c r="S45" s="134">
        <f>SUM(S41,S34,S23,S19,E16,E27,E41,E48,E58)</f>
        <v>41830</v>
      </c>
      <c r="T45" s="135">
        <f>SUM(T41,T34,T23,T19,F16,F27,F41,F48,F58)</f>
        <v>0</v>
      </c>
      <c r="U45" s="101"/>
      <c r="V45" s="101"/>
      <c r="W45" s="101"/>
      <c r="X45" s="101"/>
      <c r="Y45" s="101"/>
      <c r="Z45" s="101"/>
      <c r="AA45" s="101"/>
    </row>
    <row r="46" spans="1:27" ht="12.75" customHeight="1">
      <c r="A46" s="906"/>
      <c r="B46" s="770" t="s">
        <v>665</v>
      </c>
      <c r="C46" s="771"/>
      <c r="D46" s="772"/>
      <c r="E46" s="106">
        <v>560</v>
      </c>
      <c r="F46" s="93"/>
      <c r="G46" s="764" t="s">
        <v>669</v>
      </c>
      <c r="H46" s="765"/>
      <c r="I46" s="765"/>
      <c r="J46" s="765"/>
      <c r="K46" s="765"/>
      <c r="L46" s="765"/>
      <c r="M46" s="766"/>
      <c r="T46" s="101"/>
      <c r="U46" s="101"/>
      <c r="V46" s="101"/>
      <c r="W46" s="101"/>
      <c r="X46" s="101"/>
      <c r="Y46" s="101"/>
      <c r="Z46" s="101"/>
      <c r="AA46" s="101"/>
    </row>
    <row r="47" spans="1:27" ht="12.75" customHeight="1">
      <c r="A47" s="906"/>
      <c r="B47" s="770" t="s">
        <v>666</v>
      </c>
      <c r="C47" s="771"/>
      <c r="D47" s="772"/>
      <c r="E47" s="106">
        <v>580</v>
      </c>
      <c r="F47" s="93"/>
      <c r="G47" s="782" t="s">
        <v>670</v>
      </c>
      <c r="H47" s="783"/>
      <c r="I47" s="783"/>
      <c r="J47" s="783"/>
      <c r="K47" s="783"/>
      <c r="L47" s="783"/>
      <c r="M47" s="784"/>
      <c r="T47" s="101"/>
      <c r="U47" s="101"/>
      <c r="V47" s="101"/>
      <c r="W47" s="101"/>
      <c r="X47" s="101"/>
      <c r="Y47" s="101"/>
      <c r="Z47" s="101"/>
      <c r="AA47" s="101"/>
    </row>
    <row r="48" spans="1:27" ht="12.75" customHeight="1">
      <c r="A48" s="907"/>
      <c r="B48" s="776" t="s">
        <v>10</v>
      </c>
      <c r="C48" s="611"/>
      <c r="D48" s="842"/>
      <c r="E48" s="107">
        <f>SUM(E42:E47)</f>
        <v>2820</v>
      </c>
      <c r="F48" s="98">
        <f>SUM(F42:F47)</f>
        <v>0</v>
      </c>
      <c r="G48" s="493"/>
      <c r="H48" s="494"/>
      <c r="I48" s="494"/>
      <c r="J48" s="494"/>
      <c r="K48" s="494"/>
      <c r="L48" s="494"/>
      <c r="M48" s="495"/>
      <c r="O48" s="803" t="s">
        <v>738</v>
      </c>
      <c r="P48" s="547"/>
      <c r="Q48" s="547"/>
      <c r="R48" s="804"/>
      <c r="S48" s="134">
        <f>SUM(S45+東区①!S59)</f>
        <v>92560</v>
      </c>
      <c r="T48" s="135">
        <f>SUM(T45+東区①!T59)</f>
        <v>0</v>
      </c>
      <c r="U48" s="101"/>
      <c r="V48" s="101"/>
      <c r="W48" s="101"/>
      <c r="X48" s="101"/>
      <c r="Y48" s="101"/>
      <c r="Z48" s="101"/>
      <c r="AA48" s="101"/>
    </row>
    <row r="49" spans="1:14" ht="12.75" customHeight="1">
      <c r="A49" s="805" t="s">
        <v>692</v>
      </c>
      <c r="B49" s="779" t="s">
        <v>673</v>
      </c>
      <c r="C49" s="780"/>
      <c r="D49" s="781"/>
      <c r="E49" s="105">
        <v>370</v>
      </c>
      <c r="F49" s="93"/>
      <c r="G49" s="773" t="s">
        <v>682</v>
      </c>
      <c r="H49" s="774"/>
      <c r="I49" s="774"/>
      <c r="J49" s="774"/>
      <c r="K49" s="774"/>
      <c r="L49" s="774"/>
      <c r="M49" s="775"/>
    </row>
    <row r="50" spans="1:14" ht="12.75" customHeight="1">
      <c r="A50" s="806"/>
      <c r="B50" s="770" t="s">
        <v>674</v>
      </c>
      <c r="C50" s="771"/>
      <c r="D50" s="772"/>
      <c r="E50" s="106">
        <v>390</v>
      </c>
      <c r="F50" s="93"/>
      <c r="G50" s="764" t="s">
        <v>683</v>
      </c>
      <c r="H50" s="765"/>
      <c r="I50" s="765"/>
      <c r="J50" s="765"/>
      <c r="K50" s="765"/>
      <c r="L50" s="765"/>
      <c r="M50" s="766"/>
    </row>
    <row r="51" spans="1:14" ht="12.75" customHeight="1">
      <c r="A51" s="806"/>
      <c r="B51" s="770" t="s">
        <v>675</v>
      </c>
      <c r="C51" s="771"/>
      <c r="D51" s="772"/>
      <c r="E51" s="106">
        <v>310</v>
      </c>
      <c r="F51" s="93"/>
      <c r="G51" s="764" t="s">
        <v>684</v>
      </c>
      <c r="H51" s="765"/>
      <c r="I51" s="765"/>
      <c r="J51" s="765"/>
      <c r="K51" s="765"/>
      <c r="L51" s="765"/>
      <c r="M51" s="766"/>
    </row>
    <row r="52" spans="1:14" ht="12.75" customHeight="1">
      <c r="A52" s="806"/>
      <c r="B52" s="770" t="s">
        <v>676</v>
      </c>
      <c r="C52" s="771"/>
      <c r="D52" s="772"/>
      <c r="E52" s="106">
        <v>320</v>
      </c>
      <c r="F52" s="93"/>
      <c r="G52" s="764" t="s">
        <v>685</v>
      </c>
      <c r="H52" s="765"/>
      <c r="I52" s="765"/>
      <c r="J52" s="765"/>
      <c r="K52" s="765"/>
      <c r="L52" s="765"/>
      <c r="M52" s="766"/>
    </row>
    <row r="53" spans="1:14" ht="12.75" customHeight="1">
      <c r="A53" s="806"/>
      <c r="B53" s="770" t="s">
        <v>677</v>
      </c>
      <c r="C53" s="771"/>
      <c r="D53" s="772"/>
      <c r="E53" s="106">
        <v>340</v>
      </c>
      <c r="F53" s="93"/>
      <c r="G53" s="764" t="s">
        <v>686</v>
      </c>
      <c r="H53" s="765"/>
      <c r="I53" s="765"/>
      <c r="J53" s="765"/>
      <c r="K53" s="765"/>
      <c r="L53" s="765"/>
      <c r="M53" s="766"/>
    </row>
    <row r="54" spans="1:14" ht="12.75" customHeight="1">
      <c r="A54" s="806"/>
      <c r="B54" s="770" t="s">
        <v>678</v>
      </c>
      <c r="C54" s="771"/>
      <c r="D54" s="772"/>
      <c r="E54" s="106">
        <v>400</v>
      </c>
      <c r="F54" s="93"/>
      <c r="G54" s="764" t="s">
        <v>687</v>
      </c>
      <c r="H54" s="765"/>
      <c r="I54" s="765"/>
      <c r="J54" s="765"/>
      <c r="K54" s="765"/>
      <c r="L54" s="765"/>
      <c r="M54" s="766"/>
    </row>
    <row r="55" spans="1:14" ht="12.75" customHeight="1">
      <c r="A55" s="806"/>
      <c r="B55" s="770" t="s">
        <v>679</v>
      </c>
      <c r="C55" s="771"/>
      <c r="D55" s="772"/>
      <c r="E55" s="106">
        <v>320</v>
      </c>
      <c r="F55" s="93"/>
      <c r="G55" s="764" t="s">
        <v>688</v>
      </c>
      <c r="H55" s="765"/>
      <c r="I55" s="765"/>
      <c r="J55" s="765"/>
      <c r="K55" s="765"/>
      <c r="L55" s="765"/>
      <c r="M55" s="766"/>
    </row>
    <row r="56" spans="1:14" ht="12.75" customHeight="1">
      <c r="A56" s="806"/>
      <c r="B56" s="770" t="s">
        <v>680</v>
      </c>
      <c r="C56" s="771"/>
      <c r="D56" s="772"/>
      <c r="E56" s="106">
        <v>560</v>
      </c>
      <c r="F56" s="93"/>
      <c r="G56" s="764" t="s">
        <v>689</v>
      </c>
      <c r="H56" s="765"/>
      <c r="I56" s="765"/>
      <c r="J56" s="765"/>
      <c r="K56" s="765"/>
      <c r="L56" s="765"/>
      <c r="M56" s="766"/>
    </row>
    <row r="57" spans="1:14" ht="12.75" customHeight="1">
      <c r="A57" s="806"/>
      <c r="B57" s="770" t="s">
        <v>681</v>
      </c>
      <c r="C57" s="771"/>
      <c r="D57" s="772"/>
      <c r="E57" s="106">
        <v>440</v>
      </c>
      <c r="F57" s="93"/>
      <c r="G57" s="764" t="s">
        <v>690</v>
      </c>
      <c r="H57" s="765"/>
      <c r="I57" s="765"/>
      <c r="J57" s="765"/>
      <c r="K57" s="765"/>
      <c r="L57" s="765"/>
      <c r="M57" s="766"/>
    </row>
    <row r="58" spans="1:14" ht="12.75" customHeight="1">
      <c r="A58" s="807"/>
      <c r="B58" s="776" t="s">
        <v>10</v>
      </c>
      <c r="C58" s="611"/>
      <c r="D58" s="612"/>
      <c r="E58" s="96">
        <f>SUM(E49:E57)</f>
        <v>3450</v>
      </c>
      <c r="F58" s="98">
        <f>SUM(F49:F57)</f>
        <v>0</v>
      </c>
      <c r="G58" s="493"/>
      <c r="H58" s="494"/>
      <c r="I58" s="494"/>
      <c r="J58" s="494"/>
      <c r="K58" s="494"/>
      <c r="L58" s="494"/>
      <c r="M58" s="495"/>
    </row>
    <row r="59" spans="1:14" ht="12.75" customHeight="1"/>
    <row r="60" spans="1:14" ht="12.75" customHeight="1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4" ht="12.75" customHeight="1"/>
    <row r="62" spans="1:14" ht="12.75" customHeight="1">
      <c r="N62" s="67"/>
    </row>
    <row r="63" spans="1:14" ht="12.75" customHeight="1">
      <c r="N63" s="67"/>
    </row>
    <row r="64" spans="1:14" ht="12.75" customHeight="1"/>
    <row r="65" spans="1:28" ht="12.75" customHeight="1">
      <c r="N65" s="101"/>
    </row>
    <row r="66" spans="1:28" ht="12.75" customHeight="1">
      <c r="A66" s="763" t="s">
        <v>28</v>
      </c>
      <c r="B66" s="763"/>
      <c r="C66" s="763"/>
      <c r="D66" s="763"/>
      <c r="E66" s="763"/>
      <c r="F66" s="763"/>
      <c r="G66" s="763"/>
      <c r="H66" s="763"/>
      <c r="I66" s="763"/>
      <c r="J66" s="763"/>
      <c r="K66" s="763"/>
      <c r="L66" s="763"/>
      <c r="M66" s="763"/>
      <c r="N66" s="763"/>
      <c r="O66" s="763"/>
      <c r="P66" s="763"/>
      <c r="Q66" s="763"/>
      <c r="R66" s="763"/>
      <c r="S66" s="763"/>
      <c r="T66" s="763"/>
      <c r="U66" s="763"/>
      <c r="V66" s="763"/>
      <c r="W66" s="763"/>
      <c r="X66" s="763"/>
      <c r="Y66" s="763"/>
      <c r="Z66" s="763"/>
      <c r="AA66" s="763"/>
    </row>
    <row r="67" spans="1:28" ht="12.75" customHeight="1">
      <c r="N67" s="67"/>
      <c r="AB67" s="67"/>
    </row>
    <row r="68" spans="1:28" ht="12.75" customHeight="1"/>
    <row r="69" spans="1:28" ht="12.75" customHeight="1"/>
    <row r="70" spans="1:28" ht="12.75" customHeight="1"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8" ht="12.75" customHeight="1"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 spans="1:28" ht="12.75" customHeight="1"/>
    <row r="73" spans="1:28" ht="12.75" customHeight="1"/>
    <row r="74" spans="1:28" ht="12.75" customHeight="1"/>
    <row r="75" spans="1:28" ht="12.75" customHeight="1"/>
    <row r="76" spans="1:28" ht="12.75" customHeight="1"/>
    <row r="77" spans="1:28" ht="12.75" customHeight="1"/>
    <row r="78" spans="1:28" ht="12.75" customHeight="1"/>
    <row r="79" spans="1:28" ht="12.75" customHeight="1"/>
    <row r="80" spans="1:2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</sheetData>
  <mergeCells count="200">
    <mergeCell ref="D1:W1"/>
    <mergeCell ref="X1:AA1"/>
    <mergeCell ref="T4:V4"/>
    <mergeCell ref="A28:A41"/>
    <mergeCell ref="O45:R45"/>
    <mergeCell ref="P37:R37"/>
    <mergeCell ref="G21:M21"/>
    <mergeCell ref="P35:R35"/>
    <mergeCell ref="P36:R36"/>
    <mergeCell ref="B32:D32"/>
    <mergeCell ref="B24:D24"/>
    <mergeCell ref="G24:M24"/>
    <mergeCell ref="G23:M23"/>
    <mergeCell ref="B34:D34"/>
    <mergeCell ref="G31:M31"/>
    <mergeCell ref="G32:M32"/>
    <mergeCell ref="B33:D33"/>
    <mergeCell ref="G33:M33"/>
    <mergeCell ref="B40:D40"/>
    <mergeCell ref="G26:M26"/>
    <mergeCell ref="B27:D27"/>
    <mergeCell ref="G27:M27"/>
    <mergeCell ref="B25:D25"/>
    <mergeCell ref="G28:M28"/>
    <mergeCell ref="G29:M29"/>
    <mergeCell ref="G34:M34"/>
    <mergeCell ref="G44:M44"/>
    <mergeCell ref="P2:Q2"/>
    <mergeCell ref="U2:AA2"/>
    <mergeCell ref="U13:AA13"/>
    <mergeCell ref="B7:D7"/>
    <mergeCell ref="A2:C2"/>
    <mergeCell ref="D2:E2"/>
    <mergeCell ref="B17:D17"/>
    <mergeCell ref="B18:D18"/>
    <mergeCell ref="G18:M18"/>
    <mergeCell ref="G17:M17"/>
    <mergeCell ref="U3:Z3"/>
    <mergeCell ref="X4:Z4"/>
    <mergeCell ref="G5:M5"/>
    <mergeCell ref="P5:R5"/>
    <mergeCell ref="A3:C3"/>
    <mergeCell ref="D3:S3"/>
    <mergeCell ref="U5:AA5"/>
    <mergeCell ref="B5:D5"/>
    <mergeCell ref="A17:A27"/>
    <mergeCell ref="G7:M7"/>
    <mergeCell ref="G13:M13"/>
    <mergeCell ref="B13:D13"/>
    <mergeCell ref="U30:AA30"/>
    <mergeCell ref="U31:AA31"/>
    <mergeCell ref="U32:AA32"/>
    <mergeCell ref="U29:AA29"/>
    <mergeCell ref="B28:D28"/>
    <mergeCell ref="B29:D29"/>
    <mergeCell ref="A1:C1"/>
    <mergeCell ref="U24:AA24"/>
    <mergeCell ref="U25:AA25"/>
    <mergeCell ref="U26:AA26"/>
    <mergeCell ref="B15:D15"/>
    <mergeCell ref="G15:M15"/>
    <mergeCell ref="P30:R30"/>
    <mergeCell ref="U27:AA27"/>
    <mergeCell ref="G9:M9"/>
    <mergeCell ref="B8:D8"/>
    <mergeCell ref="G8:M8"/>
    <mergeCell ref="G10:M10"/>
    <mergeCell ref="B11:D11"/>
    <mergeCell ref="G11:M11"/>
    <mergeCell ref="B10:D10"/>
    <mergeCell ref="F2:G2"/>
    <mergeCell ref="J2:M2"/>
    <mergeCell ref="G42:M42"/>
    <mergeCell ref="B43:D43"/>
    <mergeCell ref="B41:D41"/>
    <mergeCell ref="G41:M41"/>
    <mergeCell ref="G40:M40"/>
    <mergeCell ref="B30:D30"/>
    <mergeCell ref="G30:M30"/>
    <mergeCell ref="G37:M37"/>
    <mergeCell ref="G35:M35"/>
    <mergeCell ref="B31:D31"/>
    <mergeCell ref="B47:D47"/>
    <mergeCell ref="A49:A58"/>
    <mergeCell ref="B49:D49"/>
    <mergeCell ref="G49:M49"/>
    <mergeCell ref="B50:D50"/>
    <mergeCell ref="B54:D54"/>
    <mergeCell ref="G55:M55"/>
    <mergeCell ref="G54:M54"/>
    <mergeCell ref="B53:D53"/>
    <mergeCell ref="G53:M53"/>
    <mergeCell ref="B52:D52"/>
    <mergeCell ref="G52:M52"/>
    <mergeCell ref="B51:D51"/>
    <mergeCell ref="G51:M51"/>
    <mergeCell ref="G50:M50"/>
    <mergeCell ref="G58:M58"/>
    <mergeCell ref="B58:D58"/>
    <mergeCell ref="B56:D56"/>
    <mergeCell ref="B57:D57"/>
    <mergeCell ref="G57:M57"/>
    <mergeCell ref="G56:M56"/>
    <mergeCell ref="B55:D55"/>
    <mergeCell ref="U39:AA39"/>
    <mergeCell ref="A6:A16"/>
    <mergeCell ref="B6:D6"/>
    <mergeCell ref="G6:M6"/>
    <mergeCell ref="G47:M47"/>
    <mergeCell ref="B46:D46"/>
    <mergeCell ref="G46:M46"/>
    <mergeCell ref="B44:D44"/>
    <mergeCell ref="A42:A48"/>
    <mergeCell ref="B48:D48"/>
    <mergeCell ref="G20:M20"/>
    <mergeCell ref="G48:M48"/>
    <mergeCell ref="B35:D35"/>
    <mergeCell ref="B39:D39"/>
    <mergeCell ref="G39:M39"/>
    <mergeCell ref="B38:D38"/>
    <mergeCell ref="B37:D37"/>
    <mergeCell ref="G38:M38"/>
    <mergeCell ref="B36:D36"/>
    <mergeCell ref="G36:M36"/>
    <mergeCell ref="G45:M45"/>
    <mergeCell ref="G43:M43"/>
    <mergeCell ref="B42:D42"/>
    <mergeCell ref="B45:D45"/>
    <mergeCell ref="B26:D26"/>
    <mergeCell ref="U40:AA40"/>
    <mergeCell ref="U37:AA37"/>
    <mergeCell ref="U38:AA38"/>
    <mergeCell ref="O48:R48"/>
    <mergeCell ref="P24:R24"/>
    <mergeCell ref="P25:R25"/>
    <mergeCell ref="P26:R26"/>
    <mergeCell ref="P27:R27"/>
    <mergeCell ref="P28:R28"/>
    <mergeCell ref="P41:R41"/>
    <mergeCell ref="P39:R39"/>
    <mergeCell ref="P40:R40"/>
    <mergeCell ref="P34:R34"/>
    <mergeCell ref="P33:R33"/>
    <mergeCell ref="P38:R38"/>
    <mergeCell ref="O24:O34"/>
    <mergeCell ref="O35:O41"/>
    <mergeCell ref="P29:R29"/>
    <mergeCell ref="P31:R31"/>
    <mergeCell ref="P32:R32"/>
    <mergeCell ref="U41:AA41"/>
    <mergeCell ref="U33:AA33"/>
    <mergeCell ref="U34:AA34"/>
    <mergeCell ref="U10:AA10"/>
    <mergeCell ref="U35:AA35"/>
    <mergeCell ref="U36:AA36"/>
    <mergeCell ref="U28:AA28"/>
    <mergeCell ref="G16:M16"/>
    <mergeCell ref="B19:D19"/>
    <mergeCell ref="B21:D21"/>
    <mergeCell ref="G19:M19"/>
    <mergeCell ref="U22:AA22"/>
    <mergeCell ref="U23:AA23"/>
    <mergeCell ref="P23:R23"/>
    <mergeCell ref="P20:R20"/>
    <mergeCell ref="P21:R21"/>
    <mergeCell ref="P22:R22"/>
    <mergeCell ref="U18:AA18"/>
    <mergeCell ref="P19:R19"/>
    <mergeCell ref="G25:M25"/>
    <mergeCell ref="B23:D23"/>
    <mergeCell ref="B20:D20"/>
    <mergeCell ref="O20:O23"/>
    <mergeCell ref="U20:AA20"/>
    <mergeCell ref="U21:AA21"/>
    <mergeCell ref="B22:D22"/>
    <mergeCell ref="G22:M22"/>
    <mergeCell ref="A66:AA66"/>
    <mergeCell ref="U11:AA11"/>
    <mergeCell ref="U12:AA12"/>
    <mergeCell ref="O6:O19"/>
    <mergeCell ref="U14:AA14"/>
    <mergeCell ref="U19:AA19"/>
    <mergeCell ref="U15:AA15"/>
    <mergeCell ref="U16:AA16"/>
    <mergeCell ref="U17:AA17"/>
    <mergeCell ref="B9:D9"/>
    <mergeCell ref="B12:D12"/>
    <mergeCell ref="B16:D16"/>
    <mergeCell ref="G12:M12"/>
    <mergeCell ref="B14:D14"/>
    <mergeCell ref="G14:M14"/>
    <mergeCell ref="P6:R6"/>
    <mergeCell ref="U6:AA6"/>
    <mergeCell ref="P7:R7"/>
    <mergeCell ref="U7:AA7"/>
    <mergeCell ref="P8:R8"/>
    <mergeCell ref="U8:AA8"/>
    <mergeCell ref="P9:R9"/>
    <mergeCell ref="U9:AA9"/>
    <mergeCell ref="P10:R10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22" t="s">
        <v>905</v>
      </c>
      <c r="B1" s="523"/>
      <c r="C1" s="523"/>
      <c r="D1" s="860" t="s">
        <v>45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4" t="str">
        <f>集計表!AB1</f>
        <v>2025/5</v>
      </c>
      <c r="Y1" s="544"/>
      <c r="Z1" s="544"/>
      <c r="AA1" s="545"/>
    </row>
    <row r="2" spans="1:27" ht="18.75" customHeight="1">
      <c r="A2" s="524" t="s">
        <v>56</v>
      </c>
      <c r="B2" s="525"/>
      <c r="C2" s="526"/>
      <c r="D2" s="533">
        <v>2024</v>
      </c>
      <c r="E2" s="533"/>
      <c r="F2" s="798">
        <f>集計表!F2</f>
        <v>45777</v>
      </c>
      <c r="G2" s="798"/>
      <c r="H2" s="156" t="s">
        <v>1561</v>
      </c>
      <c r="I2" s="42"/>
      <c r="J2" s="42" t="s">
        <v>13</v>
      </c>
      <c r="K2" s="799">
        <f>集計表!L2</f>
        <v>45779</v>
      </c>
      <c r="L2" s="861"/>
      <c r="M2" s="861"/>
      <c r="N2" s="43" t="s">
        <v>57</v>
      </c>
      <c r="O2" s="44" t="s">
        <v>14</v>
      </c>
      <c r="P2" s="793">
        <f>集計表!R2</f>
        <v>45780</v>
      </c>
      <c r="Q2" s="793"/>
      <c r="R2" s="45" t="s">
        <v>18</v>
      </c>
      <c r="S2" s="118" t="s">
        <v>19</v>
      </c>
      <c r="T2" s="84" t="s">
        <v>20</v>
      </c>
      <c r="U2" s="538">
        <f>申込書!C9</f>
        <v>0</v>
      </c>
      <c r="V2" s="538"/>
      <c r="W2" s="538"/>
      <c r="X2" s="538"/>
      <c r="Y2" s="538"/>
      <c r="Z2" s="538"/>
      <c r="AA2" s="539"/>
    </row>
    <row r="3" spans="1:27" ht="18.75" customHeight="1">
      <c r="A3" s="527" t="s">
        <v>54</v>
      </c>
      <c r="B3" s="528"/>
      <c r="C3" s="529"/>
      <c r="D3" s="789">
        <f>集計表!D3</f>
        <v>0</v>
      </c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1"/>
      <c r="T3" s="84" t="s">
        <v>59</v>
      </c>
      <c r="U3" s="796">
        <f>集計表!N97</f>
        <v>0</v>
      </c>
      <c r="V3" s="796"/>
      <c r="W3" s="796"/>
      <c r="X3" s="796"/>
      <c r="Y3" s="796"/>
      <c r="Z3" s="796"/>
      <c r="AA3" s="48" t="s">
        <v>60</v>
      </c>
    </row>
    <row r="4" spans="1:27" ht="15" customHeight="1">
      <c r="A4" s="47" t="s">
        <v>1803</v>
      </c>
      <c r="U4" s="547" t="s">
        <v>6</v>
      </c>
      <c r="V4" s="547"/>
      <c r="W4" s="547"/>
      <c r="X4" s="157" t="s">
        <v>2157</v>
      </c>
      <c r="Y4" s="922">
        <f>T21</f>
        <v>0</v>
      </c>
      <c r="Z4" s="547"/>
      <c r="AA4" s="158" t="s">
        <v>22</v>
      </c>
    </row>
    <row r="5" spans="1:27" ht="12.75" customHeight="1">
      <c r="A5" s="86"/>
      <c r="B5" s="785" t="s">
        <v>23</v>
      </c>
      <c r="C5" s="786"/>
      <c r="D5" s="786"/>
      <c r="E5" s="119" t="s">
        <v>7</v>
      </c>
      <c r="F5" s="159" t="s">
        <v>8</v>
      </c>
      <c r="G5" s="786" t="s">
        <v>24</v>
      </c>
      <c r="H5" s="786"/>
      <c r="I5" s="786"/>
      <c r="J5" s="786"/>
      <c r="K5" s="786"/>
      <c r="L5" s="786"/>
      <c r="M5" s="795"/>
      <c r="O5" s="86"/>
      <c r="P5" s="785" t="s">
        <v>23</v>
      </c>
      <c r="Q5" s="786"/>
      <c r="R5" s="786"/>
      <c r="S5" s="119" t="s">
        <v>7</v>
      </c>
      <c r="T5" s="159" t="s">
        <v>8</v>
      </c>
      <c r="U5" s="786" t="s">
        <v>24</v>
      </c>
      <c r="V5" s="786"/>
      <c r="W5" s="786"/>
      <c r="X5" s="786"/>
      <c r="Y5" s="786"/>
      <c r="Z5" s="786"/>
      <c r="AA5" s="795"/>
    </row>
    <row r="6" spans="1:27" ht="12.75" customHeight="1">
      <c r="A6" s="805" t="s">
        <v>2170</v>
      </c>
      <c r="B6" s="926" t="s">
        <v>2161</v>
      </c>
      <c r="C6" s="927"/>
      <c r="D6" s="928"/>
      <c r="E6" s="90"/>
      <c r="F6" s="93"/>
      <c r="G6" s="923" t="s">
        <v>2165</v>
      </c>
      <c r="H6" s="924"/>
      <c r="I6" s="924"/>
      <c r="J6" s="924"/>
      <c r="K6" s="924"/>
      <c r="L6" s="924"/>
      <c r="M6" s="925"/>
      <c r="O6" s="805" t="s">
        <v>970</v>
      </c>
      <c r="P6" s="926" t="s">
        <v>954</v>
      </c>
      <c r="Q6" s="927"/>
      <c r="R6" s="928"/>
      <c r="S6" s="90"/>
      <c r="T6" s="93"/>
      <c r="U6" s="923" t="s">
        <v>951</v>
      </c>
      <c r="V6" s="924"/>
      <c r="W6" s="924"/>
      <c r="X6" s="924"/>
      <c r="Y6" s="924"/>
      <c r="Z6" s="924"/>
      <c r="AA6" s="925"/>
    </row>
    <row r="7" spans="1:27" ht="12.75" customHeight="1">
      <c r="A7" s="806"/>
      <c r="B7" s="823" t="s">
        <v>2162</v>
      </c>
      <c r="C7" s="824"/>
      <c r="D7" s="825"/>
      <c r="E7" s="92"/>
      <c r="F7" s="93"/>
      <c r="G7" s="448" t="s">
        <v>2166</v>
      </c>
      <c r="H7" s="449"/>
      <c r="I7" s="449"/>
      <c r="J7" s="449"/>
      <c r="K7" s="449"/>
      <c r="L7" s="449"/>
      <c r="M7" s="456"/>
      <c r="O7" s="806"/>
      <c r="P7" s="823" t="s">
        <v>2150</v>
      </c>
      <c r="Q7" s="824"/>
      <c r="R7" s="825"/>
      <c r="S7" s="92"/>
      <c r="T7" s="93"/>
      <c r="U7" s="448" t="s">
        <v>952</v>
      </c>
      <c r="V7" s="449"/>
      <c r="W7" s="449"/>
      <c r="X7" s="449"/>
      <c r="Y7" s="449"/>
      <c r="Z7" s="449"/>
      <c r="AA7" s="456"/>
    </row>
    <row r="8" spans="1:27" ht="12.75" customHeight="1">
      <c r="A8" s="806"/>
      <c r="B8" s="823" t="s">
        <v>2163</v>
      </c>
      <c r="C8" s="824"/>
      <c r="D8" s="825"/>
      <c r="E8" s="106"/>
      <c r="F8" s="93"/>
      <c r="G8" s="448" t="s">
        <v>2167</v>
      </c>
      <c r="H8" s="449"/>
      <c r="I8" s="449"/>
      <c r="J8" s="449"/>
      <c r="K8" s="449"/>
      <c r="L8" s="449"/>
      <c r="M8" s="456"/>
      <c r="O8" s="806"/>
      <c r="P8" s="823" t="s">
        <v>2151</v>
      </c>
      <c r="Q8" s="824"/>
      <c r="R8" s="825"/>
      <c r="S8" s="92"/>
      <c r="T8" s="93"/>
      <c r="U8" s="448" t="s">
        <v>2153</v>
      </c>
      <c r="V8" s="449"/>
      <c r="W8" s="449"/>
      <c r="X8" s="449"/>
      <c r="Y8" s="449"/>
      <c r="Z8" s="449"/>
      <c r="AA8" s="456"/>
    </row>
    <row r="9" spans="1:27" ht="12.75" customHeight="1">
      <c r="A9" s="806"/>
      <c r="B9" s="890" t="s">
        <v>2164</v>
      </c>
      <c r="C9" s="891"/>
      <c r="D9" s="892"/>
      <c r="E9" s="92"/>
      <c r="F9" s="93"/>
      <c r="G9" s="468" t="s">
        <v>2168</v>
      </c>
      <c r="H9" s="469"/>
      <c r="I9" s="469"/>
      <c r="J9" s="469"/>
      <c r="K9" s="469"/>
      <c r="L9" s="469"/>
      <c r="M9" s="483"/>
      <c r="O9" s="806"/>
      <c r="P9" s="823" t="s">
        <v>2152</v>
      </c>
      <c r="Q9" s="824"/>
      <c r="R9" s="825"/>
      <c r="S9" s="92"/>
      <c r="T9" s="93">
        <v>0</v>
      </c>
      <c r="U9" s="448" t="s">
        <v>2154</v>
      </c>
      <c r="V9" s="449"/>
      <c r="W9" s="449"/>
      <c r="X9" s="449"/>
      <c r="Y9" s="449"/>
      <c r="Z9" s="449"/>
      <c r="AA9" s="456"/>
    </row>
    <row r="10" spans="1:27" ht="12.75" customHeight="1">
      <c r="A10" s="807"/>
      <c r="B10" s="776" t="s">
        <v>10</v>
      </c>
      <c r="C10" s="611"/>
      <c r="D10" s="612"/>
      <c r="E10" s="96">
        <f>SUM(E6:E9)</f>
        <v>0</v>
      </c>
      <c r="F10" s="98">
        <f>SUM(F6:F9)</f>
        <v>0</v>
      </c>
      <c r="G10" s="493"/>
      <c r="H10" s="494"/>
      <c r="I10" s="494"/>
      <c r="J10" s="494"/>
      <c r="K10" s="494"/>
      <c r="L10" s="494"/>
      <c r="M10" s="495"/>
      <c r="O10" s="806"/>
      <c r="P10" s="823" t="s">
        <v>955</v>
      </c>
      <c r="Q10" s="824"/>
      <c r="R10" s="825"/>
      <c r="S10" s="92"/>
      <c r="T10" s="93"/>
      <c r="U10" s="448" t="s">
        <v>2082</v>
      </c>
      <c r="V10" s="449"/>
      <c r="W10" s="449"/>
      <c r="X10" s="449"/>
      <c r="Y10" s="449"/>
      <c r="Z10" s="449"/>
      <c r="AA10" s="456"/>
    </row>
    <row r="11" spans="1:27" ht="12.75" customHeight="1">
      <c r="A11" s="805" t="s">
        <v>968</v>
      </c>
      <c r="B11" s="160" t="s">
        <v>920</v>
      </c>
      <c r="C11" s="161"/>
      <c r="D11" s="162"/>
      <c r="E11" s="90"/>
      <c r="F11" s="93"/>
      <c r="G11" s="480" t="s">
        <v>907</v>
      </c>
      <c r="H11" s="481"/>
      <c r="I11" s="481"/>
      <c r="J11" s="481"/>
      <c r="K11" s="481"/>
      <c r="L11" s="481"/>
      <c r="M11" s="482"/>
      <c r="O11" s="806"/>
      <c r="P11" s="823" t="s">
        <v>956</v>
      </c>
      <c r="Q11" s="824"/>
      <c r="R11" s="825"/>
      <c r="S11" s="106"/>
      <c r="T11" s="93"/>
      <c r="U11" s="448" t="s">
        <v>2083</v>
      </c>
      <c r="V11" s="449"/>
      <c r="W11" s="449"/>
      <c r="X11" s="449"/>
      <c r="Y11" s="449"/>
      <c r="Z11" s="449"/>
      <c r="AA11" s="456"/>
    </row>
    <row r="12" spans="1:27" ht="12.75" customHeight="1">
      <c r="A12" s="806"/>
      <c r="B12" s="163" t="s">
        <v>921</v>
      </c>
      <c r="C12" s="164"/>
      <c r="D12" s="165"/>
      <c r="E12" s="92"/>
      <c r="F12" s="93"/>
      <c r="G12" s="448" t="s">
        <v>908</v>
      </c>
      <c r="H12" s="449"/>
      <c r="I12" s="449"/>
      <c r="J12" s="449"/>
      <c r="K12" s="449"/>
      <c r="L12" s="449"/>
      <c r="M12" s="456"/>
      <c r="O12" s="806"/>
      <c r="P12" s="890" t="s">
        <v>957</v>
      </c>
      <c r="Q12" s="891"/>
      <c r="R12" s="892"/>
      <c r="S12" s="92"/>
      <c r="T12" s="93"/>
      <c r="U12" s="468" t="s">
        <v>953</v>
      </c>
      <c r="V12" s="469"/>
      <c r="W12" s="469"/>
      <c r="X12" s="469"/>
      <c r="Y12" s="469"/>
      <c r="Z12" s="469"/>
      <c r="AA12" s="483"/>
    </row>
    <row r="13" spans="1:27" ht="12.75" customHeight="1">
      <c r="A13" s="806"/>
      <c r="B13" s="163" t="s">
        <v>922</v>
      </c>
      <c r="C13" s="164"/>
      <c r="D13" s="165"/>
      <c r="E13" s="106"/>
      <c r="F13" s="93"/>
      <c r="G13" s="448" t="s">
        <v>909</v>
      </c>
      <c r="H13" s="449"/>
      <c r="I13" s="449"/>
      <c r="J13" s="449"/>
      <c r="K13" s="449"/>
      <c r="L13" s="449"/>
      <c r="M13" s="456"/>
      <c r="O13" s="807"/>
      <c r="P13" s="776" t="s">
        <v>10</v>
      </c>
      <c r="Q13" s="611"/>
      <c r="R13" s="612"/>
      <c r="S13" s="96">
        <f>SUM(S6:S12)</f>
        <v>0</v>
      </c>
      <c r="T13" s="98">
        <f>SUM(T6:T12)</f>
        <v>0</v>
      </c>
      <c r="U13" s="493"/>
      <c r="V13" s="494"/>
      <c r="W13" s="494"/>
      <c r="X13" s="494"/>
      <c r="Y13" s="494"/>
      <c r="Z13" s="494"/>
      <c r="AA13" s="495"/>
    </row>
    <row r="14" spans="1:27" ht="12.75" customHeight="1">
      <c r="A14" s="806"/>
      <c r="B14" s="163" t="s">
        <v>923</v>
      </c>
      <c r="C14" s="164"/>
      <c r="D14" s="165"/>
      <c r="E14" s="92"/>
      <c r="F14" s="93"/>
      <c r="G14" s="448" t="s">
        <v>910</v>
      </c>
      <c r="H14" s="449"/>
      <c r="I14" s="449"/>
      <c r="J14" s="449"/>
      <c r="K14" s="449"/>
      <c r="L14" s="449"/>
      <c r="M14" s="456"/>
      <c r="O14" s="805" t="s">
        <v>971</v>
      </c>
      <c r="P14" s="926" t="s">
        <v>962</v>
      </c>
      <c r="Q14" s="927"/>
      <c r="R14" s="928"/>
      <c r="S14" s="90"/>
      <c r="T14" s="93"/>
      <c r="U14" s="923" t="s">
        <v>958</v>
      </c>
      <c r="V14" s="924"/>
      <c r="W14" s="924"/>
      <c r="X14" s="924"/>
      <c r="Y14" s="924"/>
      <c r="Z14" s="924"/>
      <c r="AA14" s="925"/>
    </row>
    <row r="15" spans="1:27" ht="12.75" customHeight="1">
      <c r="A15" s="806"/>
      <c r="B15" s="163" t="s">
        <v>924</v>
      </c>
      <c r="C15" s="164"/>
      <c r="D15" s="165"/>
      <c r="E15" s="92"/>
      <c r="F15" s="93"/>
      <c r="G15" s="448" t="s">
        <v>911</v>
      </c>
      <c r="H15" s="449"/>
      <c r="I15" s="449"/>
      <c r="J15" s="449"/>
      <c r="K15" s="449"/>
      <c r="L15" s="449"/>
      <c r="M15" s="456"/>
      <c r="O15" s="806"/>
      <c r="P15" s="823" t="s">
        <v>963</v>
      </c>
      <c r="Q15" s="824"/>
      <c r="R15" s="825"/>
      <c r="S15" s="92"/>
      <c r="T15" s="93"/>
      <c r="U15" s="448" t="s">
        <v>959</v>
      </c>
      <c r="V15" s="449"/>
      <c r="W15" s="449"/>
      <c r="X15" s="449"/>
      <c r="Y15" s="449"/>
      <c r="Z15" s="449"/>
      <c r="AA15" s="456"/>
    </row>
    <row r="16" spans="1:27" ht="12.75" customHeight="1">
      <c r="A16" s="806"/>
      <c r="B16" s="163" t="s">
        <v>925</v>
      </c>
      <c r="C16" s="164"/>
      <c r="D16" s="165"/>
      <c r="E16" s="92"/>
      <c r="F16" s="93"/>
      <c r="G16" s="448" t="s">
        <v>912</v>
      </c>
      <c r="H16" s="449"/>
      <c r="I16" s="449"/>
      <c r="J16" s="449"/>
      <c r="K16" s="449"/>
      <c r="L16" s="449"/>
      <c r="M16" s="456"/>
      <c r="O16" s="806"/>
      <c r="P16" s="823" t="s">
        <v>964</v>
      </c>
      <c r="Q16" s="824"/>
      <c r="R16" s="825"/>
      <c r="S16" s="106"/>
      <c r="T16" s="93"/>
      <c r="U16" s="448" t="s">
        <v>960</v>
      </c>
      <c r="V16" s="449"/>
      <c r="W16" s="449"/>
      <c r="X16" s="449"/>
      <c r="Y16" s="449"/>
      <c r="Z16" s="449"/>
      <c r="AA16" s="456"/>
    </row>
    <row r="17" spans="1:27" ht="12.75" customHeight="1">
      <c r="A17" s="806"/>
      <c r="B17" s="163" t="s">
        <v>926</v>
      </c>
      <c r="C17" s="164"/>
      <c r="D17" s="165"/>
      <c r="E17" s="92"/>
      <c r="F17" s="93"/>
      <c r="G17" s="448" t="s">
        <v>913</v>
      </c>
      <c r="H17" s="449"/>
      <c r="I17" s="449"/>
      <c r="J17" s="449"/>
      <c r="K17" s="449"/>
      <c r="L17" s="449"/>
      <c r="M17" s="456"/>
      <c r="O17" s="806"/>
      <c r="P17" s="890" t="s">
        <v>965</v>
      </c>
      <c r="Q17" s="891"/>
      <c r="R17" s="892"/>
      <c r="S17" s="92"/>
      <c r="T17" s="93"/>
      <c r="U17" s="468" t="s">
        <v>961</v>
      </c>
      <c r="V17" s="469"/>
      <c r="W17" s="469"/>
      <c r="X17" s="469"/>
      <c r="Y17" s="469"/>
      <c r="Z17" s="469"/>
      <c r="AA17" s="483"/>
    </row>
    <row r="18" spans="1:27" ht="12.75" customHeight="1">
      <c r="A18" s="806"/>
      <c r="B18" s="163" t="s">
        <v>927</v>
      </c>
      <c r="C18" s="164"/>
      <c r="D18" s="165"/>
      <c r="E18" s="92"/>
      <c r="F18" s="93"/>
      <c r="G18" s="448" t="s">
        <v>914</v>
      </c>
      <c r="H18" s="449"/>
      <c r="I18" s="449"/>
      <c r="J18" s="449"/>
      <c r="K18" s="449"/>
      <c r="L18" s="449"/>
      <c r="M18" s="456"/>
      <c r="O18" s="807"/>
      <c r="P18" s="776" t="s">
        <v>10</v>
      </c>
      <c r="Q18" s="611"/>
      <c r="R18" s="612"/>
      <c r="S18" s="96">
        <f>SUM(S14:S17)</f>
        <v>0</v>
      </c>
      <c r="T18" s="98">
        <f>SUM(T14:T17)</f>
        <v>0</v>
      </c>
      <c r="U18" s="493"/>
      <c r="V18" s="494"/>
      <c r="W18" s="494"/>
      <c r="X18" s="494"/>
      <c r="Y18" s="494"/>
      <c r="Z18" s="494"/>
      <c r="AA18" s="495"/>
    </row>
    <row r="19" spans="1:27" ht="12.75" customHeight="1">
      <c r="A19" s="806"/>
      <c r="B19" s="163" t="s">
        <v>928</v>
      </c>
      <c r="C19" s="164"/>
      <c r="D19" s="165"/>
      <c r="E19" s="92"/>
      <c r="F19" s="93"/>
      <c r="G19" s="448" t="s">
        <v>915</v>
      </c>
      <c r="H19" s="449"/>
      <c r="I19" s="449"/>
      <c r="J19" s="449"/>
      <c r="K19" s="449"/>
      <c r="L19" s="449"/>
      <c r="M19" s="456"/>
      <c r="T19" s="101"/>
      <c r="U19" s="101"/>
      <c r="V19" s="101"/>
      <c r="W19" s="101"/>
      <c r="X19" s="101"/>
      <c r="Y19" s="101"/>
      <c r="Z19" s="101"/>
      <c r="AA19" s="101"/>
    </row>
    <row r="20" spans="1:27" ht="12.75" customHeight="1">
      <c r="A20" s="806"/>
      <c r="B20" s="163" t="s">
        <v>929</v>
      </c>
      <c r="C20" s="164"/>
      <c r="D20" s="165"/>
      <c r="E20" s="92"/>
      <c r="F20" s="93"/>
      <c r="G20" s="448" t="s">
        <v>916</v>
      </c>
      <c r="H20" s="449"/>
      <c r="I20" s="449"/>
      <c r="J20" s="449"/>
      <c r="K20" s="449"/>
      <c r="L20" s="449"/>
      <c r="M20" s="456"/>
      <c r="T20" s="101"/>
      <c r="U20" s="101"/>
      <c r="V20" s="101"/>
      <c r="W20" s="101"/>
      <c r="X20" s="101"/>
      <c r="Y20" s="101"/>
      <c r="Z20" s="101"/>
      <c r="AA20" s="101"/>
    </row>
    <row r="21" spans="1:27" ht="12.75" customHeight="1">
      <c r="A21" s="806"/>
      <c r="B21" s="163" t="s">
        <v>930</v>
      </c>
      <c r="C21" s="164"/>
      <c r="D21" s="165"/>
      <c r="E21" s="92"/>
      <c r="F21" s="93"/>
      <c r="G21" s="448" t="s">
        <v>917</v>
      </c>
      <c r="H21" s="449"/>
      <c r="I21" s="449"/>
      <c r="J21" s="449"/>
      <c r="K21" s="449"/>
      <c r="L21" s="449"/>
      <c r="M21" s="456"/>
      <c r="O21" s="846" t="s">
        <v>906</v>
      </c>
      <c r="P21" s="547"/>
      <c r="Q21" s="547"/>
      <c r="R21" s="804"/>
      <c r="S21" s="166">
        <f>SUM(E10,E24,E42,S13,S18)</f>
        <v>0</v>
      </c>
      <c r="T21" s="135">
        <f>SUM(F10,F24,F42,T13,T18)</f>
        <v>0</v>
      </c>
      <c r="U21" s="101"/>
      <c r="V21" s="101"/>
      <c r="W21" s="101"/>
      <c r="X21" s="101"/>
      <c r="Y21" s="101"/>
      <c r="Z21" s="101"/>
      <c r="AA21" s="101"/>
    </row>
    <row r="22" spans="1:27" ht="12.75" customHeight="1">
      <c r="A22" s="806"/>
      <c r="B22" s="163" t="s">
        <v>931</v>
      </c>
      <c r="C22" s="164"/>
      <c r="D22" s="165"/>
      <c r="E22" s="92"/>
      <c r="F22" s="93"/>
      <c r="G22" s="448" t="s">
        <v>918</v>
      </c>
      <c r="H22" s="449"/>
      <c r="I22" s="449"/>
      <c r="J22" s="449"/>
      <c r="K22" s="449"/>
      <c r="L22" s="449"/>
      <c r="M22" s="456"/>
    </row>
    <row r="23" spans="1:27" ht="12.75" customHeight="1">
      <c r="A23" s="806"/>
      <c r="B23" s="163" t="s">
        <v>932</v>
      </c>
      <c r="C23" s="164"/>
      <c r="D23" s="165"/>
      <c r="E23" s="92"/>
      <c r="F23" s="93"/>
      <c r="G23" s="468" t="s">
        <v>919</v>
      </c>
      <c r="H23" s="469"/>
      <c r="I23" s="469"/>
      <c r="J23" s="469"/>
      <c r="K23" s="469"/>
      <c r="L23" s="469"/>
      <c r="M23" s="483"/>
      <c r="O23" s="920" t="s">
        <v>2171</v>
      </c>
      <c r="P23" s="920"/>
      <c r="Q23" s="920"/>
      <c r="R23" s="920"/>
      <c r="S23" s="920"/>
      <c r="T23" s="920"/>
    </row>
    <row r="24" spans="1:27" ht="12.75" customHeight="1">
      <c r="A24" s="807"/>
      <c r="B24" s="749" t="s">
        <v>9</v>
      </c>
      <c r="C24" s="749"/>
      <c r="D24" s="921"/>
      <c r="E24" s="96">
        <f>SUM(E11:E23)</f>
        <v>0</v>
      </c>
      <c r="F24" s="98">
        <f>SUM(F11:F23)</f>
        <v>0</v>
      </c>
      <c r="G24" s="493"/>
      <c r="H24" s="494"/>
      <c r="I24" s="494"/>
      <c r="J24" s="494"/>
      <c r="K24" s="494"/>
      <c r="L24" s="494"/>
      <c r="M24" s="495"/>
      <c r="O24" s="920"/>
      <c r="P24" s="920"/>
      <c r="Q24" s="920"/>
      <c r="R24" s="920"/>
      <c r="S24" s="920"/>
      <c r="T24" s="920"/>
    </row>
    <row r="25" spans="1:27" ht="12.75" customHeight="1">
      <c r="A25" s="805" t="s">
        <v>969</v>
      </c>
      <c r="B25" s="160" t="s">
        <v>935</v>
      </c>
      <c r="C25" s="161"/>
      <c r="D25" s="162"/>
      <c r="E25" s="105"/>
      <c r="F25" s="93"/>
      <c r="G25" s="480" t="s">
        <v>933</v>
      </c>
      <c r="H25" s="481"/>
      <c r="I25" s="481"/>
      <c r="J25" s="481"/>
      <c r="K25" s="481"/>
      <c r="L25" s="481"/>
      <c r="M25" s="482"/>
    </row>
    <row r="26" spans="1:27" ht="12.75" customHeight="1">
      <c r="A26" s="806"/>
      <c r="B26" s="167" t="s">
        <v>936</v>
      </c>
      <c r="C26" s="168"/>
      <c r="D26" s="169"/>
      <c r="E26" s="106"/>
      <c r="F26" s="93"/>
      <c r="G26" s="448" t="s">
        <v>934</v>
      </c>
      <c r="H26" s="449"/>
      <c r="I26" s="449"/>
      <c r="J26" s="449"/>
      <c r="K26" s="449"/>
      <c r="L26" s="449"/>
      <c r="M26" s="456"/>
    </row>
    <row r="27" spans="1:27" ht="12.75" customHeight="1">
      <c r="A27" s="806"/>
      <c r="B27" s="167" t="s">
        <v>937</v>
      </c>
      <c r="C27" s="168"/>
      <c r="D27" s="169"/>
      <c r="E27" s="106"/>
      <c r="F27" s="93"/>
      <c r="G27" s="448" t="s">
        <v>2094</v>
      </c>
      <c r="H27" s="449"/>
      <c r="I27" s="449"/>
      <c r="J27" s="449"/>
      <c r="K27" s="449"/>
      <c r="L27" s="449"/>
      <c r="M27" s="456"/>
    </row>
    <row r="28" spans="1:27" ht="12.75" customHeight="1">
      <c r="A28" s="806"/>
      <c r="B28" s="167" t="s">
        <v>938</v>
      </c>
      <c r="C28" s="168"/>
      <c r="D28" s="169"/>
      <c r="E28" s="106"/>
      <c r="F28" s="93"/>
      <c r="G28" s="448" t="s">
        <v>2095</v>
      </c>
      <c r="H28" s="449"/>
      <c r="I28" s="449"/>
      <c r="J28" s="449"/>
      <c r="K28" s="449"/>
      <c r="L28" s="449"/>
      <c r="M28" s="456"/>
    </row>
    <row r="29" spans="1:27" ht="12.75" customHeight="1">
      <c r="A29" s="806"/>
      <c r="B29" s="167" t="s">
        <v>939</v>
      </c>
      <c r="C29" s="168"/>
      <c r="D29" s="169"/>
      <c r="E29" s="106"/>
      <c r="F29" s="93"/>
      <c r="G29" s="448" t="s">
        <v>2096</v>
      </c>
      <c r="H29" s="449"/>
      <c r="I29" s="449"/>
      <c r="J29" s="449"/>
      <c r="K29" s="449"/>
      <c r="L29" s="449"/>
      <c r="M29" s="456"/>
    </row>
    <row r="30" spans="1:27" ht="12.75" customHeight="1">
      <c r="A30" s="806"/>
      <c r="B30" s="167" t="s">
        <v>940</v>
      </c>
      <c r="C30" s="168"/>
      <c r="D30" s="169"/>
      <c r="E30" s="106"/>
      <c r="F30" s="93"/>
      <c r="G30" s="448" t="s">
        <v>2097</v>
      </c>
      <c r="H30" s="449"/>
      <c r="I30" s="449"/>
      <c r="J30" s="449"/>
      <c r="K30" s="449"/>
      <c r="L30" s="449"/>
      <c r="M30" s="456"/>
    </row>
    <row r="31" spans="1:27" ht="12.75" customHeight="1">
      <c r="A31" s="806"/>
      <c r="B31" s="167" t="s">
        <v>941</v>
      </c>
      <c r="C31" s="168"/>
      <c r="D31" s="169"/>
      <c r="E31" s="106"/>
      <c r="F31" s="93"/>
      <c r="G31" s="448" t="s">
        <v>2098</v>
      </c>
      <c r="H31" s="449"/>
      <c r="I31" s="449"/>
      <c r="J31" s="449"/>
      <c r="K31" s="449"/>
      <c r="L31" s="449"/>
      <c r="M31" s="456"/>
    </row>
    <row r="32" spans="1:27" ht="12.75" customHeight="1">
      <c r="A32" s="806"/>
      <c r="B32" s="167" t="s">
        <v>942</v>
      </c>
      <c r="C32" s="168"/>
      <c r="D32" s="169"/>
      <c r="E32" s="106"/>
      <c r="F32" s="93"/>
      <c r="G32" s="448" t="s">
        <v>2099</v>
      </c>
      <c r="H32" s="449"/>
      <c r="I32" s="449"/>
      <c r="J32" s="449"/>
      <c r="K32" s="449"/>
      <c r="L32" s="449"/>
      <c r="M32" s="456"/>
    </row>
    <row r="33" spans="1:19" ht="12.75" customHeight="1">
      <c r="A33" s="806"/>
      <c r="B33" s="167" t="s">
        <v>943</v>
      </c>
      <c r="C33" s="168"/>
      <c r="D33" s="169"/>
      <c r="E33" s="106"/>
      <c r="F33" s="121"/>
      <c r="G33" s="448" t="s">
        <v>2100</v>
      </c>
      <c r="H33" s="449"/>
      <c r="I33" s="449"/>
      <c r="J33" s="449"/>
      <c r="K33" s="449"/>
      <c r="L33" s="449"/>
      <c r="M33" s="456"/>
    </row>
    <row r="34" spans="1:19" ht="12.75" customHeight="1">
      <c r="A34" s="806"/>
      <c r="B34" s="167" t="s">
        <v>944</v>
      </c>
      <c r="C34" s="168"/>
      <c r="D34" s="169"/>
      <c r="E34" s="106"/>
      <c r="F34" s="121"/>
      <c r="G34" s="448" t="s">
        <v>2101</v>
      </c>
      <c r="H34" s="449"/>
      <c r="I34" s="449"/>
      <c r="J34" s="449"/>
      <c r="K34" s="449"/>
      <c r="L34" s="449"/>
      <c r="M34" s="456"/>
    </row>
    <row r="35" spans="1:19" ht="12.75" customHeight="1">
      <c r="A35" s="806"/>
      <c r="B35" s="167" t="s">
        <v>945</v>
      </c>
      <c r="C35" s="168"/>
      <c r="D35" s="169"/>
      <c r="E35" s="106"/>
      <c r="F35" s="121"/>
      <c r="G35" s="448" t="s">
        <v>2102</v>
      </c>
      <c r="H35" s="449"/>
      <c r="I35" s="449"/>
      <c r="J35" s="449"/>
      <c r="K35" s="449"/>
      <c r="L35" s="449"/>
      <c r="M35" s="456"/>
    </row>
    <row r="36" spans="1:19" ht="12.75" customHeight="1">
      <c r="A36" s="806"/>
      <c r="B36" s="167" t="s">
        <v>2158</v>
      </c>
      <c r="C36" s="168"/>
      <c r="D36" s="169"/>
      <c r="E36" s="106"/>
      <c r="F36" s="121"/>
      <c r="G36" s="448" t="s">
        <v>2159</v>
      </c>
      <c r="H36" s="449"/>
      <c r="I36" s="449"/>
      <c r="J36" s="449"/>
      <c r="K36" s="449"/>
      <c r="L36" s="449"/>
      <c r="M36" s="456"/>
    </row>
    <row r="37" spans="1:19" ht="12.75" customHeight="1">
      <c r="A37" s="806"/>
      <c r="B37" s="167" t="s">
        <v>946</v>
      </c>
      <c r="C37" s="168"/>
      <c r="D37" s="169"/>
      <c r="E37" s="106"/>
      <c r="F37" s="121"/>
      <c r="G37" s="448" t="s">
        <v>2103</v>
      </c>
      <c r="H37" s="449"/>
      <c r="I37" s="449"/>
      <c r="J37" s="449"/>
      <c r="K37" s="449"/>
      <c r="L37" s="449"/>
      <c r="M37" s="456"/>
    </row>
    <row r="38" spans="1:19" ht="12.75" customHeight="1">
      <c r="A38" s="806"/>
      <c r="B38" s="167" t="s">
        <v>947</v>
      </c>
      <c r="C38" s="168"/>
      <c r="D38" s="169"/>
      <c r="E38" s="106"/>
      <c r="F38" s="121"/>
      <c r="G38" s="448" t="s">
        <v>2104</v>
      </c>
      <c r="H38" s="449"/>
      <c r="I38" s="449"/>
      <c r="J38" s="449"/>
      <c r="K38" s="449"/>
      <c r="L38" s="449"/>
      <c r="M38" s="456"/>
    </row>
    <row r="39" spans="1:19" ht="12.75" customHeight="1">
      <c r="A39" s="806"/>
      <c r="B39" s="163" t="s">
        <v>948</v>
      </c>
      <c r="C39" s="164"/>
      <c r="D39" s="165"/>
      <c r="E39" s="106"/>
      <c r="F39" s="93"/>
      <c r="G39" s="448" t="s">
        <v>2105</v>
      </c>
      <c r="H39" s="449"/>
      <c r="I39" s="449"/>
      <c r="J39" s="449"/>
      <c r="K39" s="449"/>
      <c r="L39" s="449"/>
      <c r="M39" s="456"/>
    </row>
    <row r="40" spans="1:19" ht="12.75" customHeight="1">
      <c r="A40" s="806"/>
      <c r="B40" s="163" t="s">
        <v>949</v>
      </c>
      <c r="C40" s="164"/>
      <c r="D40" s="165"/>
      <c r="E40" s="106"/>
      <c r="F40" s="93"/>
      <c r="G40" s="448" t="s">
        <v>2106</v>
      </c>
      <c r="H40" s="449"/>
      <c r="I40" s="449"/>
      <c r="J40" s="449"/>
      <c r="K40" s="449"/>
      <c r="L40" s="449"/>
      <c r="M40" s="456"/>
    </row>
    <row r="41" spans="1:19" ht="12.75" customHeight="1">
      <c r="A41" s="806"/>
      <c r="B41" s="170" t="s">
        <v>950</v>
      </c>
      <c r="C41" s="171"/>
      <c r="D41" s="172"/>
      <c r="E41" s="106"/>
      <c r="F41" s="93"/>
      <c r="G41" s="468" t="s">
        <v>2107</v>
      </c>
      <c r="H41" s="469"/>
      <c r="I41" s="469"/>
      <c r="J41" s="469"/>
      <c r="K41" s="469"/>
      <c r="L41" s="469"/>
      <c r="M41" s="483"/>
    </row>
    <row r="42" spans="1:19" ht="12.75" customHeight="1">
      <c r="A42" s="807"/>
      <c r="B42" s="776" t="s">
        <v>10</v>
      </c>
      <c r="C42" s="611"/>
      <c r="D42" s="612"/>
      <c r="E42" s="96">
        <f>SUM(E25:E41)</f>
        <v>0</v>
      </c>
      <c r="F42" s="98">
        <f>SUM(F25:F41)</f>
        <v>0</v>
      </c>
      <c r="G42" s="493"/>
      <c r="H42" s="494"/>
      <c r="I42" s="494"/>
      <c r="J42" s="494"/>
      <c r="K42" s="494"/>
      <c r="L42" s="494"/>
      <c r="M42" s="495"/>
    </row>
    <row r="43" spans="1:19" ht="12.75" customHeight="1"/>
    <row r="44" spans="1:19" ht="12.75" customHeight="1"/>
    <row r="45" spans="1:19" ht="12.75" customHeight="1">
      <c r="O45" s="173"/>
    </row>
    <row r="46" spans="1:19" ht="12.75" customHeight="1">
      <c r="P46" s="49"/>
      <c r="Q46" s="49"/>
      <c r="R46" s="49"/>
      <c r="S46" s="174"/>
    </row>
    <row r="47" spans="1:19" ht="12.75" customHeight="1"/>
    <row r="48" spans="1:19" ht="12.75" customHeight="1"/>
    <row r="49" spans="1:27" ht="12.75" customHeight="1"/>
    <row r="50" spans="1:27" ht="12.75" customHeight="1">
      <c r="T50" s="175"/>
    </row>
    <row r="51" spans="1:27" ht="12.75" customHeight="1"/>
    <row r="52" spans="1:27" ht="12.75" customHeight="1"/>
    <row r="53" spans="1:27" ht="12.75" customHeight="1">
      <c r="U53" s="176"/>
      <c r="V53" s="176"/>
      <c r="W53" s="176"/>
      <c r="X53" s="176"/>
      <c r="Y53" s="176"/>
      <c r="Z53" s="176"/>
      <c r="AA53" s="176"/>
    </row>
    <row r="54" spans="1:27" ht="12.75" customHeight="1"/>
    <row r="55" spans="1:27" s="111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1"/>
      <c r="N60" s="50"/>
    </row>
    <row r="61" spans="1:27" ht="12.75" customHeight="1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50"/>
    </row>
    <row r="62" spans="1:27" ht="12.75" customHeight="1">
      <c r="N62" s="67"/>
      <c r="O62" s="67" t="s">
        <v>28</v>
      </c>
    </row>
    <row r="63" spans="1:27" ht="12.75" customHeight="1">
      <c r="A63" s="177"/>
      <c r="O63" s="67"/>
    </row>
    <row r="64" spans="1:27" ht="12.75" customHeight="1">
      <c r="A64" s="177"/>
      <c r="B64" s="178"/>
      <c r="C64" s="178"/>
      <c r="D64" s="178"/>
      <c r="E64" s="174"/>
      <c r="F64" s="17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77"/>
      <c r="B65" s="178"/>
      <c r="C65" s="178"/>
      <c r="D65" s="178"/>
      <c r="E65" s="174"/>
      <c r="F65" s="17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77"/>
      <c r="B66" s="178"/>
      <c r="C66" s="178"/>
      <c r="D66" s="178"/>
      <c r="E66" s="174"/>
      <c r="F66" s="175"/>
    </row>
    <row r="67" spans="1:27" ht="12.75" customHeight="1">
      <c r="B67" s="178"/>
      <c r="C67" s="178"/>
      <c r="D67" s="178"/>
      <c r="E67" s="174"/>
      <c r="F67" s="175"/>
    </row>
    <row r="68" spans="1:27" ht="15" customHeight="1">
      <c r="B68" s="178"/>
      <c r="C68" s="178"/>
      <c r="D68" s="178"/>
      <c r="E68" s="174"/>
    </row>
    <row r="69" spans="1:27">
      <c r="B69" s="178"/>
      <c r="C69" s="178"/>
      <c r="D69" s="178"/>
      <c r="E69" s="17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2:M32"/>
    <mergeCell ref="G18:M18"/>
    <mergeCell ref="G27:M27"/>
    <mergeCell ref="G26:M26"/>
    <mergeCell ref="G25:M25"/>
    <mergeCell ref="G19:M19"/>
    <mergeCell ref="G30:M30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963" t="s">
        <v>791</v>
      </c>
      <c r="B1" s="964"/>
      <c r="C1" s="964"/>
      <c r="D1" s="980" t="s">
        <v>45</v>
      </c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74" t="str">
        <f>集計表!AB1</f>
        <v>2025/5</v>
      </c>
      <c r="Z1" s="975"/>
      <c r="AA1" s="976"/>
    </row>
    <row r="2" spans="1:27" ht="18.75" customHeight="1">
      <c r="A2" s="965" t="s">
        <v>56</v>
      </c>
      <c r="B2" s="966"/>
      <c r="C2" s="967"/>
      <c r="D2" s="973">
        <v>2020</v>
      </c>
      <c r="E2" s="973"/>
      <c r="F2" s="988">
        <f>集計表!F2</f>
        <v>45777</v>
      </c>
      <c r="G2" s="988"/>
      <c r="H2" s="2" t="s">
        <v>1561</v>
      </c>
      <c r="I2" s="2" t="s">
        <v>46</v>
      </c>
      <c r="J2" s="982">
        <f>集計表!L2</f>
        <v>45779</v>
      </c>
      <c r="K2" s="983"/>
      <c r="L2" s="983"/>
      <c r="M2" s="983"/>
      <c r="N2" s="3" t="s">
        <v>57</v>
      </c>
      <c r="O2" s="4" t="s">
        <v>47</v>
      </c>
      <c r="P2" s="984">
        <f>集計表!R2</f>
        <v>45780</v>
      </c>
      <c r="Q2" s="984"/>
      <c r="R2" s="5" t="s">
        <v>48</v>
      </c>
      <c r="S2" s="6" t="s">
        <v>49</v>
      </c>
      <c r="T2" s="34" t="s">
        <v>20</v>
      </c>
      <c r="U2" s="977">
        <f>申込書!C9</f>
        <v>0</v>
      </c>
      <c r="V2" s="977"/>
      <c r="W2" s="977"/>
      <c r="X2" s="977"/>
      <c r="Y2" s="977"/>
      <c r="Z2" s="977"/>
      <c r="AA2" s="978"/>
    </row>
    <row r="3" spans="1:27" ht="18.75" customHeight="1">
      <c r="A3" s="968" t="s">
        <v>54</v>
      </c>
      <c r="B3" s="969"/>
      <c r="C3" s="970"/>
      <c r="D3" s="985">
        <f>集計表!D3</f>
        <v>0</v>
      </c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7"/>
      <c r="T3" s="34" t="s">
        <v>59</v>
      </c>
      <c r="U3" s="989">
        <f>SUM(申込書!J9)</f>
        <v>0</v>
      </c>
      <c r="V3" s="989"/>
      <c r="W3" s="989"/>
      <c r="X3" s="989"/>
      <c r="Y3" s="989"/>
      <c r="Z3" s="989"/>
      <c r="AA3" s="8" t="s">
        <v>60</v>
      </c>
    </row>
    <row r="4" spans="1:27" ht="18.75" customHeight="1">
      <c r="A4" s="7" t="s">
        <v>1803</v>
      </c>
      <c r="U4" s="952" t="s">
        <v>6</v>
      </c>
      <c r="V4" s="952"/>
      <c r="W4" s="12" t="s">
        <v>50</v>
      </c>
      <c r="X4" s="979">
        <f>F19</f>
        <v>0</v>
      </c>
      <c r="Y4" s="952"/>
      <c r="Z4" s="952"/>
      <c r="AA4" s="7" t="s">
        <v>51</v>
      </c>
    </row>
    <row r="5" spans="1:27" ht="12.75" customHeight="1">
      <c r="A5" s="13"/>
      <c r="B5" s="971" t="s">
        <v>52</v>
      </c>
      <c r="C5" s="972"/>
      <c r="D5" s="972"/>
      <c r="E5" s="30" t="s">
        <v>7</v>
      </c>
      <c r="F5" s="28" t="s">
        <v>8</v>
      </c>
      <c r="G5" s="972" t="s">
        <v>24</v>
      </c>
      <c r="H5" s="972"/>
      <c r="I5" s="972"/>
      <c r="J5" s="972"/>
      <c r="K5" s="972"/>
      <c r="L5" s="972"/>
      <c r="M5" s="990"/>
      <c r="O5" s="13"/>
      <c r="P5" s="971" t="s">
        <v>25</v>
      </c>
      <c r="Q5" s="972"/>
      <c r="R5" s="972"/>
      <c r="S5" s="30" t="s">
        <v>7</v>
      </c>
      <c r="T5" s="28" t="s">
        <v>8</v>
      </c>
      <c r="U5" s="972" t="s">
        <v>24</v>
      </c>
      <c r="V5" s="972"/>
      <c r="W5" s="972"/>
      <c r="X5" s="972"/>
      <c r="Y5" s="972"/>
      <c r="Z5" s="972"/>
      <c r="AA5" s="990"/>
    </row>
    <row r="6" spans="1:27" ht="12.75" customHeight="1">
      <c r="A6" s="936" t="s">
        <v>1760</v>
      </c>
      <c r="B6" s="948" t="s">
        <v>803</v>
      </c>
      <c r="C6" s="949"/>
      <c r="D6" s="950"/>
      <c r="E6" s="26">
        <v>690</v>
      </c>
      <c r="F6" s="26"/>
      <c r="G6" s="994" t="s">
        <v>793</v>
      </c>
      <c r="H6" s="995"/>
      <c r="I6" s="995"/>
      <c r="J6" s="995"/>
      <c r="K6" s="995"/>
      <c r="L6" s="995"/>
      <c r="M6" s="996"/>
      <c r="O6" s="942" t="s">
        <v>835</v>
      </c>
      <c r="P6" s="948" t="s">
        <v>816</v>
      </c>
      <c r="Q6" s="949"/>
      <c r="R6" s="950"/>
      <c r="S6" s="26">
        <v>870</v>
      </c>
      <c r="T6" s="25"/>
      <c r="U6" s="994" t="s">
        <v>813</v>
      </c>
      <c r="V6" s="995"/>
      <c r="W6" s="995"/>
      <c r="X6" s="995"/>
      <c r="Y6" s="995"/>
      <c r="Z6" s="995"/>
      <c r="AA6" s="996"/>
    </row>
    <row r="7" spans="1:27" ht="12.75" customHeight="1">
      <c r="A7" s="937"/>
      <c r="B7" s="933" t="s">
        <v>804</v>
      </c>
      <c r="C7" s="934"/>
      <c r="D7" s="935"/>
      <c r="E7" s="25">
        <v>570</v>
      </c>
      <c r="F7" s="25"/>
      <c r="G7" s="991" t="s">
        <v>794</v>
      </c>
      <c r="H7" s="992"/>
      <c r="I7" s="992"/>
      <c r="J7" s="992"/>
      <c r="K7" s="992"/>
      <c r="L7" s="992"/>
      <c r="M7" s="993"/>
      <c r="O7" s="943"/>
      <c r="P7" s="933" t="s">
        <v>817</v>
      </c>
      <c r="Q7" s="934"/>
      <c r="R7" s="935"/>
      <c r="S7" s="25">
        <v>560</v>
      </c>
      <c r="T7" s="25"/>
      <c r="U7" s="991" t="s">
        <v>814</v>
      </c>
      <c r="V7" s="992"/>
      <c r="W7" s="992"/>
      <c r="X7" s="992"/>
      <c r="Y7" s="992"/>
      <c r="Z7" s="992"/>
      <c r="AA7" s="993"/>
    </row>
    <row r="8" spans="1:27" ht="12.75" customHeight="1">
      <c r="A8" s="937"/>
      <c r="B8" s="933" t="s">
        <v>805</v>
      </c>
      <c r="C8" s="934"/>
      <c r="D8" s="935"/>
      <c r="E8" s="25">
        <v>430</v>
      </c>
      <c r="F8" s="25"/>
      <c r="G8" s="991" t="s">
        <v>795</v>
      </c>
      <c r="H8" s="992"/>
      <c r="I8" s="992"/>
      <c r="J8" s="992"/>
      <c r="K8" s="992"/>
      <c r="L8" s="992"/>
      <c r="M8" s="993"/>
      <c r="O8" s="943"/>
      <c r="P8" s="957" t="s">
        <v>818</v>
      </c>
      <c r="Q8" s="958"/>
      <c r="R8" s="959"/>
      <c r="S8" s="25">
        <v>490</v>
      </c>
      <c r="T8" s="25"/>
      <c r="U8" s="997" t="s">
        <v>815</v>
      </c>
      <c r="V8" s="998"/>
      <c r="W8" s="998"/>
      <c r="X8" s="998"/>
      <c r="Y8" s="998"/>
      <c r="Z8" s="998"/>
      <c r="AA8" s="999"/>
    </row>
    <row r="9" spans="1:27" ht="12.75" customHeight="1">
      <c r="A9" s="937"/>
      <c r="B9" s="933" t="s">
        <v>806</v>
      </c>
      <c r="C9" s="934"/>
      <c r="D9" s="935"/>
      <c r="E9" s="25">
        <v>600</v>
      </c>
      <c r="F9" s="25"/>
      <c r="G9" s="991" t="s">
        <v>796</v>
      </c>
      <c r="H9" s="992"/>
      <c r="I9" s="992"/>
      <c r="J9" s="992"/>
      <c r="K9" s="992"/>
      <c r="L9" s="992"/>
      <c r="M9" s="993"/>
      <c r="O9" s="944"/>
      <c r="P9" s="945" t="s">
        <v>10</v>
      </c>
      <c r="Q9" s="946"/>
      <c r="R9" s="947"/>
      <c r="S9" s="29">
        <f>SUM(S6:S8)</f>
        <v>1920</v>
      </c>
      <c r="T9" s="29">
        <f>SUM(T6:T8)</f>
        <v>0</v>
      </c>
      <c r="U9" s="951"/>
      <c r="V9" s="952"/>
      <c r="W9" s="952"/>
      <c r="X9" s="952"/>
      <c r="Y9" s="952"/>
      <c r="Z9" s="952"/>
      <c r="AA9" s="953"/>
    </row>
    <row r="10" spans="1:27" ht="12.75" customHeight="1">
      <c r="A10" s="937"/>
      <c r="B10" s="933" t="s">
        <v>807</v>
      </c>
      <c r="C10" s="934"/>
      <c r="D10" s="935"/>
      <c r="E10" s="25">
        <v>550</v>
      </c>
      <c r="F10" s="25"/>
      <c r="G10" s="991" t="s">
        <v>797</v>
      </c>
      <c r="H10" s="992"/>
      <c r="I10" s="992"/>
      <c r="J10" s="992"/>
      <c r="K10" s="992"/>
      <c r="L10" s="992"/>
      <c r="M10" s="993"/>
      <c r="O10" s="942" t="s">
        <v>836</v>
      </c>
      <c r="P10" s="948" t="s">
        <v>826</v>
      </c>
      <c r="Q10" s="949"/>
      <c r="R10" s="950"/>
      <c r="S10" s="26">
        <v>750</v>
      </c>
      <c r="T10" s="25"/>
      <c r="U10" s="954" t="s">
        <v>819</v>
      </c>
      <c r="V10" s="955"/>
      <c r="W10" s="955"/>
      <c r="X10" s="955"/>
      <c r="Y10" s="955"/>
      <c r="Z10" s="955"/>
      <c r="AA10" s="956"/>
    </row>
    <row r="11" spans="1:27" ht="12.75" customHeight="1">
      <c r="A11" s="937"/>
      <c r="B11" s="933" t="s">
        <v>808</v>
      </c>
      <c r="C11" s="934"/>
      <c r="D11" s="935"/>
      <c r="E11" s="25">
        <v>510</v>
      </c>
      <c r="F11" s="25"/>
      <c r="G11" s="991" t="s">
        <v>798</v>
      </c>
      <c r="H11" s="992"/>
      <c r="I11" s="992"/>
      <c r="J11" s="992"/>
      <c r="K11" s="992"/>
      <c r="L11" s="992"/>
      <c r="M11" s="993"/>
      <c r="O11" s="943"/>
      <c r="P11" s="933" t="s">
        <v>827</v>
      </c>
      <c r="Q11" s="934"/>
      <c r="R11" s="935"/>
      <c r="S11" s="25">
        <v>580</v>
      </c>
      <c r="T11" s="25"/>
      <c r="U11" s="960" t="s">
        <v>820</v>
      </c>
      <c r="V11" s="961"/>
      <c r="W11" s="961"/>
      <c r="X11" s="961"/>
      <c r="Y11" s="961"/>
      <c r="Z11" s="961"/>
      <c r="AA11" s="962"/>
    </row>
    <row r="12" spans="1:27" ht="12.75" customHeight="1">
      <c r="A12" s="937"/>
      <c r="B12" s="933" t="s">
        <v>809</v>
      </c>
      <c r="C12" s="934"/>
      <c r="D12" s="935"/>
      <c r="E12" s="25">
        <v>560</v>
      </c>
      <c r="F12" s="25"/>
      <c r="G12" s="991" t="s">
        <v>799</v>
      </c>
      <c r="H12" s="992"/>
      <c r="I12" s="992"/>
      <c r="J12" s="992"/>
      <c r="K12" s="992"/>
      <c r="L12" s="992"/>
      <c r="M12" s="993"/>
      <c r="O12" s="943"/>
      <c r="P12" s="933" t="s">
        <v>828</v>
      </c>
      <c r="Q12" s="934"/>
      <c r="R12" s="935"/>
      <c r="S12" s="25">
        <v>720</v>
      </c>
      <c r="T12" s="25"/>
      <c r="U12" s="960" t="s">
        <v>821</v>
      </c>
      <c r="V12" s="961"/>
      <c r="W12" s="961"/>
      <c r="X12" s="961"/>
      <c r="Y12" s="961"/>
      <c r="Z12" s="961"/>
      <c r="AA12" s="962"/>
    </row>
    <row r="13" spans="1:27" ht="12.75" customHeight="1">
      <c r="A13" s="937"/>
      <c r="B13" s="933" t="s">
        <v>810</v>
      </c>
      <c r="C13" s="934"/>
      <c r="D13" s="935"/>
      <c r="E13" s="25">
        <v>430</v>
      </c>
      <c r="F13" s="25"/>
      <c r="G13" s="991" t="s">
        <v>800</v>
      </c>
      <c r="H13" s="992"/>
      <c r="I13" s="992"/>
      <c r="J13" s="992"/>
      <c r="K13" s="992"/>
      <c r="L13" s="992"/>
      <c r="M13" s="993"/>
      <c r="O13" s="943"/>
      <c r="P13" s="933" t="s">
        <v>829</v>
      </c>
      <c r="Q13" s="934"/>
      <c r="R13" s="935"/>
      <c r="S13" s="25">
        <v>590</v>
      </c>
      <c r="T13" s="25"/>
      <c r="U13" s="960" t="s">
        <v>822</v>
      </c>
      <c r="V13" s="961"/>
      <c r="W13" s="961"/>
      <c r="X13" s="961"/>
      <c r="Y13" s="961"/>
      <c r="Z13" s="961"/>
      <c r="AA13" s="962"/>
    </row>
    <row r="14" spans="1:27" ht="12.75" customHeight="1">
      <c r="A14" s="937"/>
      <c r="B14" s="933" t="s">
        <v>811</v>
      </c>
      <c r="C14" s="934"/>
      <c r="D14" s="935"/>
      <c r="E14" s="25">
        <v>500</v>
      </c>
      <c r="F14" s="25"/>
      <c r="G14" s="991" t="s">
        <v>801</v>
      </c>
      <c r="H14" s="992"/>
      <c r="I14" s="992"/>
      <c r="J14" s="992"/>
      <c r="K14" s="992"/>
      <c r="L14" s="992"/>
      <c r="M14" s="993"/>
      <c r="O14" s="943"/>
      <c r="P14" s="933" t="s">
        <v>830</v>
      </c>
      <c r="Q14" s="934"/>
      <c r="R14" s="935"/>
      <c r="S14" s="25">
        <v>460</v>
      </c>
      <c r="T14" s="25"/>
      <c r="U14" s="960" t="s">
        <v>823</v>
      </c>
      <c r="V14" s="961"/>
      <c r="W14" s="961"/>
      <c r="X14" s="961"/>
      <c r="Y14" s="961"/>
      <c r="Z14" s="961"/>
      <c r="AA14" s="962"/>
    </row>
    <row r="15" spans="1:27" ht="12.75" customHeight="1">
      <c r="A15" s="937"/>
      <c r="B15" s="957" t="s">
        <v>812</v>
      </c>
      <c r="C15" s="958"/>
      <c r="D15" s="959"/>
      <c r="E15" s="25">
        <v>720</v>
      </c>
      <c r="F15" s="25"/>
      <c r="G15" s="997" t="s">
        <v>802</v>
      </c>
      <c r="H15" s="998"/>
      <c r="I15" s="998"/>
      <c r="J15" s="998"/>
      <c r="K15" s="998"/>
      <c r="L15" s="998"/>
      <c r="M15" s="999"/>
      <c r="O15" s="943"/>
      <c r="P15" s="933" t="s">
        <v>831</v>
      </c>
      <c r="Q15" s="934"/>
      <c r="R15" s="935"/>
      <c r="S15" s="25">
        <v>320</v>
      </c>
      <c r="T15" s="25"/>
      <c r="U15" s="960" t="s">
        <v>824</v>
      </c>
      <c r="V15" s="961"/>
      <c r="W15" s="961"/>
      <c r="X15" s="961"/>
      <c r="Y15" s="961"/>
      <c r="Z15" s="961"/>
      <c r="AA15" s="962"/>
    </row>
    <row r="16" spans="1:27" ht="12.75" customHeight="1">
      <c r="A16" s="938"/>
      <c r="B16" s="945" t="s">
        <v>10</v>
      </c>
      <c r="C16" s="946"/>
      <c r="D16" s="1003"/>
      <c r="E16" s="29">
        <f>SUM(E6:E15)</f>
        <v>5560</v>
      </c>
      <c r="F16" s="29">
        <f>SUM(F6:F15)</f>
        <v>0</v>
      </c>
      <c r="G16" s="1000"/>
      <c r="H16" s="1001"/>
      <c r="I16" s="1001"/>
      <c r="J16" s="1001"/>
      <c r="K16" s="1001"/>
      <c r="L16" s="1001"/>
      <c r="M16" s="1002"/>
      <c r="O16" s="943"/>
      <c r="P16" s="957" t="s">
        <v>832</v>
      </c>
      <c r="Q16" s="958"/>
      <c r="R16" s="959"/>
      <c r="S16" s="25">
        <v>740</v>
      </c>
      <c r="T16" s="25"/>
      <c r="U16" s="930" t="s">
        <v>825</v>
      </c>
      <c r="V16" s="931"/>
      <c r="W16" s="931"/>
      <c r="X16" s="931"/>
      <c r="Y16" s="931"/>
      <c r="Z16" s="931"/>
      <c r="AA16" s="932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944"/>
      <c r="P17" s="945" t="s">
        <v>10</v>
      </c>
      <c r="Q17" s="946"/>
      <c r="R17" s="947"/>
      <c r="S17" s="29">
        <f>SUM(S10:S16)</f>
        <v>4160</v>
      </c>
      <c r="T17" s="29">
        <f>SUM(T10:T16)</f>
        <v>0</v>
      </c>
      <c r="U17" s="951"/>
      <c r="V17" s="952"/>
      <c r="W17" s="952"/>
      <c r="X17" s="952"/>
      <c r="Y17" s="952"/>
      <c r="Z17" s="952"/>
      <c r="AA17" s="953"/>
    </row>
    <row r="18" spans="1:27" ht="12.75" customHeight="1">
      <c r="B18" s="20"/>
      <c r="C18" s="20"/>
      <c r="D18" s="20"/>
      <c r="E18" s="17"/>
    </row>
    <row r="19" spans="1:27" ht="12.75" customHeight="1">
      <c r="A19" s="939" t="s">
        <v>792</v>
      </c>
      <c r="B19" s="940"/>
      <c r="C19" s="940"/>
      <c r="D19" s="941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929" t="s">
        <v>28</v>
      </c>
      <c r="B22" s="929"/>
      <c r="C22" s="929"/>
      <c r="D22" s="929"/>
      <c r="E22" s="929"/>
      <c r="F22" s="929"/>
      <c r="G22" s="929"/>
      <c r="H22" s="929"/>
      <c r="I22" s="929"/>
      <c r="J22" s="929"/>
      <c r="K22" s="929"/>
      <c r="L22" s="929"/>
      <c r="M22" s="929"/>
      <c r="N22" s="929"/>
      <c r="O22" s="929"/>
      <c r="P22" s="929"/>
      <c r="Q22" s="929"/>
      <c r="R22" s="929"/>
      <c r="S22" s="929"/>
      <c r="T22" s="929"/>
      <c r="U22" s="929"/>
      <c r="V22" s="929"/>
      <c r="W22" s="929"/>
      <c r="X22" s="929"/>
      <c r="Y22" s="929"/>
      <c r="Z22" s="929"/>
      <c r="AA22" s="929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A1:C1"/>
    <mergeCell ref="A2:C2"/>
    <mergeCell ref="A3:C3"/>
    <mergeCell ref="B5:D5"/>
    <mergeCell ref="D2:E2"/>
    <mergeCell ref="U9:AA9"/>
    <mergeCell ref="P10:R10"/>
    <mergeCell ref="U10:AA10"/>
    <mergeCell ref="P8:R8"/>
    <mergeCell ref="P12:R12"/>
    <mergeCell ref="U11:AA11"/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963" t="s">
        <v>833</v>
      </c>
      <c r="B1" s="964"/>
      <c r="C1" s="964"/>
      <c r="D1" s="980" t="s">
        <v>45</v>
      </c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74" t="str">
        <f>集計表!AB1</f>
        <v>2025/5</v>
      </c>
      <c r="Z1" s="975"/>
      <c r="AA1" s="976"/>
    </row>
    <row r="2" spans="1:27" ht="18.75" customHeight="1">
      <c r="A2" s="965" t="s">
        <v>56</v>
      </c>
      <c r="B2" s="966"/>
      <c r="C2" s="967"/>
      <c r="D2" s="973">
        <v>2020</v>
      </c>
      <c r="E2" s="973"/>
      <c r="F2" s="988">
        <f>集計表!F2</f>
        <v>45777</v>
      </c>
      <c r="G2" s="988"/>
      <c r="H2" s="2" t="s">
        <v>1561</v>
      </c>
      <c r="I2" s="2" t="s">
        <v>13</v>
      </c>
      <c r="J2" s="982">
        <f>集計表!L2</f>
        <v>45779</v>
      </c>
      <c r="K2" s="983"/>
      <c r="L2" s="983"/>
      <c r="M2" s="983"/>
      <c r="N2" s="3" t="s">
        <v>57</v>
      </c>
      <c r="O2" s="4" t="s">
        <v>14</v>
      </c>
      <c r="P2" s="984">
        <f>集計表!R2</f>
        <v>45780</v>
      </c>
      <c r="Q2" s="984"/>
      <c r="R2" s="5" t="s">
        <v>18</v>
      </c>
      <c r="S2" s="6" t="s">
        <v>19</v>
      </c>
      <c r="T2" s="34" t="s">
        <v>20</v>
      </c>
      <c r="U2" s="977">
        <f>申込書!C9</f>
        <v>0</v>
      </c>
      <c r="V2" s="977"/>
      <c r="W2" s="977"/>
      <c r="X2" s="977"/>
      <c r="Y2" s="977"/>
      <c r="Z2" s="977"/>
      <c r="AA2" s="978"/>
    </row>
    <row r="3" spans="1:27" ht="18.75" customHeight="1">
      <c r="A3" s="968" t="s">
        <v>54</v>
      </c>
      <c r="B3" s="969"/>
      <c r="C3" s="970"/>
      <c r="D3" s="985">
        <f>集計表!D3</f>
        <v>0</v>
      </c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7"/>
      <c r="T3" s="34" t="s">
        <v>59</v>
      </c>
      <c r="U3" s="989">
        <f>集計表!N97</f>
        <v>0</v>
      </c>
      <c r="V3" s="989"/>
      <c r="W3" s="989"/>
      <c r="X3" s="989"/>
      <c r="Y3" s="989"/>
      <c r="Z3" s="989"/>
      <c r="AA3" s="8" t="s">
        <v>60</v>
      </c>
    </row>
    <row r="4" spans="1:27" ht="18.75" customHeight="1">
      <c r="A4" s="7" t="s">
        <v>1803</v>
      </c>
      <c r="U4" s="1007" t="s">
        <v>6</v>
      </c>
      <c r="V4" s="1007"/>
      <c r="W4" s="12" t="s">
        <v>21</v>
      </c>
      <c r="X4" s="1008">
        <f>T20</f>
        <v>0</v>
      </c>
      <c r="Y4" s="1007"/>
      <c r="Z4" s="1007"/>
      <c r="AA4" s="7" t="s">
        <v>22</v>
      </c>
    </row>
    <row r="5" spans="1:27" ht="12.75" customHeight="1">
      <c r="A5" s="13"/>
      <c r="B5" s="971" t="s">
        <v>23</v>
      </c>
      <c r="C5" s="972"/>
      <c r="D5" s="972"/>
      <c r="E5" s="30" t="s">
        <v>7</v>
      </c>
      <c r="F5" s="31" t="s">
        <v>8</v>
      </c>
      <c r="G5" s="972" t="s">
        <v>24</v>
      </c>
      <c r="H5" s="972"/>
      <c r="I5" s="972"/>
      <c r="J5" s="972"/>
      <c r="K5" s="972"/>
      <c r="L5" s="972"/>
      <c r="M5" s="990"/>
      <c r="O5" s="13"/>
      <c r="P5" s="971" t="s">
        <v>23</v>
      </c>
      <c r="Q5" s="972"/>
      <c r="R5" s="972"/>
      <c r="S5" s="30" t="s">
        <v>7</v>
      </c>
      <c r="T5" s="31" t="s">
        <v>8</v>
      </c>
      <c r="U5" s="972" t="s">
        <v>24</v>
      </c>
      <c r="V5" s="972"/>
      <c r="W5" s="972"/>
      <c r="X5" s="972"/>
      <c r="Y5" s="972"/>
      <c r="Z5" s="972"/>
      <c r="AA5" s="990"/>
    </row>
    <row r="6" spans="1:27" ht="12.75" customHeight="1">
      <c r="A6" s="942" t="s">
        <v>901</v>
      </c>
      <c r="B6" s="948" t="s">
        <v>848</v>
      </c>
      <c r="C6" s="949"/>
      <c r="D6" s="950"/>
      <c r="E6" s="26">
        <v>560</v>
      </c>
      <c r="F6" s="25"/>
      <c r="G6" s="994" t="s">
        <v>837</v>
      </c>
      <c r="H6" s="995"/>
      <c r="I6" s="995"/>
      <c r="J6" s="995"/>
      <c r="K6" s="995"/>
      <c r="L6" s="995"/>
      <c r="M6" s="996"/>
      <c r="O6" s="1004" t="s">
        <v>903</v>
      </c>
      <c r="P6" s="948" t="s">
        <v>881</v>
      </c>
      <c r="Q6" s="949"/>
      <c r="R6" s="950"/>
      <c r="S6" s="26">
        <v>610</v>
      </c>
      <c r="T6" s="25"/>
      <c r="U6" s="994" t="s">
        <v>887</v>
      </c>
      <c r="V6" s="995"/>
      <c r="W6" s="995"/>
      <c r="X6" s="995"/>
      <c r="Y6" s="995"/>
      <c r="Z6" s="995"/>
      <c r="AA6" s="996"/>
    </row>
    <row r="7" spans="1:27" ht="12.75" customHeight="1">
      <c r="A7" s="943"/>
      <c r="B7" s="933" t="s">
        <v>849</v>
      </c>
      <c r="C7" s="934"/>
      <c r="D7" s="935"/>
      <c r="E7" s="25">
        <v>540</v>
      </c>
      <c r="F7" s="25"/>
      <c r="G7" s="991" t="s">
        <v>838</v>
      </c>
      <c r="H7" s="992"/>
      <c r="I7" s="992"/>
      <c r="J7" s="992"/>
      <c r="K7" s="992"/>
      <c r="L7" s="992"/>
      <c r="M7" s="993"/>
      <c r="O7" s="1005"/>
      <c r="P7" s="933" t="s">
        <v>882</v>
      </c>
      <c r="Q7" s="934"/>
      <c r="R7" s="935"/>
      <c r="S7" s="25">
        <v>500</v>
      </c>
      <c r="T7" s="25"/>
      <c r="U7" s="991" t="s">
        <v>888</v>
      </c>
      <c r="V7" s="992"/>
      <c r="W7" s="992"/>
      <c r="X7" s="992"/>
      <c r="Y7" s="992"/>
      <c r="Z7" s="992"/>
      <c r="AA7" s="993"/>
    </row>
    <row r="8" spans="1:27" ht="12.75" customHeight="1">
      <c r="A8" s="943"/>
      <c r="B8" s="933" t="s">
        <v>850</v>
      </c>
      <c r="C8" s="934"/>
      <c r="D8" s="935"/>
      <c r="E8" s="35">
        <v>990</v>
      </c>
      <c r="F8" s="25"/>
      <c r="G8" s="991" t="s">
        <v>839</v>
      </c>
      <c r="H8" s="992"/>
      <c r="I8" s="992"/>
      <c r="J8" s="992"/>
      <c r="K8" s="992"/>
      <c r="L8" s="992"/>
      <c r="M8" s="993"/>
      <c r="O8" s="1005"/>
      <c r="P8" s="933" t="s">
        <v>883</v>
      </c>
      <c r="Q8" s="934"/>
      <c r="R8" s="935"/>
      <c r="S8" s="25">
        <v>430</v>
      </c>
      <c r="T8" s="25"/>
      <c r="U8" s="991" t="s">
        <v>889</v>
      </c>
      <c r="V8" s="992"/>
      <c r="W8" s="992"/>
      <c r="X8" s="992"/>
      <c r="Y8" s="992"/>
      <c r="Z8" s="992"/>
      <c r="AA8" s="993"/>
    </row>
    <row r="9" spans="1:27" ht="12.75" customHeight="1">
      <c r="A9" s="943"/>
      <c r="B9" s="933" t="s">
        <v>851</v>
      </c>
      <c r="C9" s="934"/>
      <c r="D9" s="935"/>
      <c r="E9" s="25">
        <v>460</v>
      </c>
      <c r="F9" s="25"/>
      <c r="G9" s="991" t="s">
        <v>840</v>
      </c>
      <c r="H9" s="992"/>
      <c r="I9" s="992"/>
      <c r="J9" s="992"/>
      <c r="K9" s="992"/>
      <c r="L9" s="992"/>
      <c r="M9" s="993"/>
      <c r="O9" s="1005"/>
      <c r="P9" s="933" t="s">
        <v>884</v>
      </c>
      <c r="Q9" s="934"/>
      <c r="R9" s="935"/>
      <c r="S9" s="25">
        <v>420</v>
      </c>
      <c r="T9" s="25"/>
      <c r="U9" s="991" t="s">
        <v>890</v>
      </c>
      <c r="V9" s="992"/>
      <c r="W9" s="992"/>
      <c r="X9" s="992"/>
      <c r="Y9" s="992"/>
      <c r="Z9" s="992"/>
      <c r="AA9" s="993"/>
    </row>
    <row r="10" spans="1:27" ht="12.75" customHeight="1">
      <c r="A10" s="943"/>
      <c r="B10" s="933" t="s">
        <v>852</v>
      </c>
      <c r="C10" s="934"/>
      <c r="D10" s="935"/>
      <c r="E10" s="25">
        <v>520</v>
      </c>
      <c r="F10" s="25"/>
      <c r="G10" s="991" t="s">
        <v>841</v>
      </c>
      <c r="H10" s="992"/>
      <c r="I10" s="992"/>
      <c r="J10" s="992"/>
      <c r="K10" s="992"/>
      <c r="L10" s="992"/>
      <c r="M10" s="993"/>
      <c r="O10" s="1005"/>
      <c r="P10" s="933" t="s">
        <v>885</v>
      </c>
      <c r="Q10" s="934"/>
      <c r="R10" s="935"/>
      <c r="S10" s="25">
        <v>760</v>
      </c>
      <c r="T10" s="25"/>
      <c r="U10" s="991" t="s">
        <v>891</v>
      </c>
      <c r="V10" s="992"/>
      <c r="W10" s="992"/>
      <c r="X10" s="992"/>
      <c r="Y10" s="992"/>
      <c r="Z10" s="992"/>
      <c r="AA10" s="993"/>
    </row>
    <row r="11" spans="1:27" ht="12.75" customHeight="1">
      <c r="A11" s="943"/>
      <c r="B11" s="933" t="s">
        <v>853</v>
      </c>
      <c r="C11" s="934"/>
      <c r="D11" s="935"/>
      <c r="E11" s="25">
        <v>500</v>
      </c>
      <c r="F11" s="25"/>
      <c r="G11" s="991" t="s">
        <v>842</v>
      </c>
      <c r="H11" s="992"/>
      <c r="I11" s="992"/>
      <c r="J11" s="992"/>
      <c r="K11" s="992"/>
      <c r="L11" s="992"/>
      <c r="M11" s="993"/>
      <c r="O11" s="1005"/>
      <c r="P11" s="957" t="s">
        <v>886</v>
      </c>
      <c r="Q11" s="958"/>
      <c r="R11" s="959"/>
      <c r="S11" s="25">
        <v>840</v>
      </c>
      <c r="T11" s="25"/>
      <c r="U11" s="997" t="s">
        <v>892</v>
      </c>
      <c r="V11" s="998"/>
      <c r="W11" s="998"/>
      <c r="X11" s="998"/>
      <c r="Y11" s="998"/>
      <c r="Z11" s="998"/>
      <c r="AA11" s="999"/>
    </row>
    <row r="12" spans="1:27" ht="12.75" customHeight="1">
      <c r="A12" s="943"/>
      <c r="B12" s="933" t="s">
        <v>854</v>
      </c>
      <c r="C12" s="934"/>
      <c r="D12" s="935"/>
      <c r="E12" s="25">
        <v>650</v>
      </c>
      <c r="F12" s="25"/>
      <c r="G12" s="991" t="s">
        <v>843</v>
      </c>
      <c r="H12" s="992"/>
      <c r="I12" s="992"/>
      <c r="J12" s="992"/>
      <c r="K12" s="992"/>
      <c r="L12" s="992"/>
      <c r="M12" s="993"/>
      <c r="O12" s="1006"/>
      <c r="P12" s="945" t="s">
        <v>10</v>
      </c>
      <c r="Q12" s="946"/>
      <c r="R12" s="947"/>
      <c r="S12" s="29">
        <f>SUM(S6:S11)</f>
        <v>3560</v>
      </c>
      <c r="T12" s="29">
        <f>SUM(T6:T11)</f>
        <v>0</v>
      </c>
      <c r="U12" s="951"/>
      <c r="V12" s="952"/>
      <c r="W12" s="952"/>
      <c r="X12" s="952"/>
      <c r="Y12" s="952"/>
      <c r="Z12" s="952"/>
      <c r="AA12" s="953"/>
    </row>
    <row r="13" spans="1:27" ht="12.75" customHeight="1">
      <c r="A13" s="943"/>
      <c r="B13" s="933" t="s">
        <v>855</v>
      </c>
      <c r="C13" s="934"/>
      <c r="D13" s="935"/>
      <c r="E13" s="25">
        <v>600</v>
      </c>
      <c r="F13" s="25"/>
      <c r="G13" s="991" t="s">
        <v>844</v>
      </c>
      <c r="H13" s="992"/>
      <c r="I13" s="992"/>
      <c r="J13" s="992"/>
      <c r="K13" s="992"/>
      <c r="L13" s="992"/>
      <c r="M13" s="993"/>
      <c r="O13" s="942" t="s">
        <v>904</v>
      </c>
      <c r="P13" s="948" t="s">
        <v>897</v>
      </c>
      <c r="Q13" s="949"/>
      <c r="R13" s="950"/>
      <c r="S13" s="26">
        <v>660</v>
      </c>
      <c r="T13" s="25"/>
      <c r="U13" s="994" t="s">
        <v>893</v>
      </c>
      <c r="V13" s="995"/>
      <c r="W13" s="995"/>
      <c r="X13" s="995"/>
      <c r="Y13" s="995"/>
      <c r="Z13" s="995"/>
      <c r="AA13" s="996"/>
    </row>
    <row r="14" spans="1:27" ht="12.75" customHeight="1">
      <c r="A14" s="943"/>
      <c r="B14" s="933" t="s">
        <v>856</v>
      </c>
      <c r="C14" s="934"/>
      <c r="D14" s="935"/>
      <c r="E14" s="25">
        <v>510</v>
      </c>
      <c r="F14" s="25"/>
      <c r="G14" s="991" t="s">
        <v>845</v>
      </c>
      <c r="H14" s="992"/>
      <c r="I14" s="992"/>
      <c r="J14" s="992"/>
      <c r="K14" s="992"/>
      <c r="L14" s="992"/>
      <c r="M14" s="993"/>
      <c r="O14" s="943"/>
      <c r="P14" s="933" t="s">
        <v>898</v>
      </c>
      <c r="Q14" s="934"/>
      <c r="R14" s="935"/>
      <c r="S14" s="25">
        <v>640</v>
      </c>
      <c r="T14" s="25"/>
      <c r="U14" s="991" t="s">
        <v>894</v>
      </c>
      <c r="V14" s="992"/>
      <c r="W14" s="992"/>
      <c r="X14" s="992"/>
      <c r="Y14" s="992"/>
      <c r="Z14" s="992"/>
      <c r="AA14" s="993"/>
    </row>
    <row r="15" spans="1:27" ht="12.75" customHeight="1">
      <c r="A15" s="943"/>
      <c r="B15" s="933" t="s">
        <v>857</v>
      </c>
      <c r="C15" s="934"/>
      <c r="D15" s="935"/>
      <c r="E15" s="25">
        <v>770</v>
      </c>
      <c r="F15" s="25"/>
      <c r="G15" s="991" t="s">
        <v>846</v>
      </c>
      <c r="H15" s="992"/>
      <c r="I15" s="992"/>
      <c r="J15" s="992"/>
      <c r="K15" s="992"/>
      <c r="L15" s="992"/>
      <c r="M15" s="993"/>
      <c r="O15" s="943"/>
      <c r="P15" s="933" t="s">
        <v>899</v>
      </c>
      <c r="Q15" s="934"/>
      <c r="R15" s="935"/>
      <c r="S15" s="25">
        <v>540</v>
      </c>
      <c r="T15" s="25"/>
      <c r="U15" s="991" t="s">
        <v>895</v>
      </c>
      <c r="V15" s="992"/>
      <c r="W15" s="992"/>
      <c r="X15" s="992"/>
      <c r="Y15" s="992"/>
      <c r="Z15" s="992"/>
      <c r="AA15" s="993"/>
    </row>
    <row r="16" spans="1:27" ht="12.75" customHeight="1">
      <c r="A16" s="943"/>
      <c r="B16" s="957" t="s">
        <v>858</v>
      </c>
      <c r="C16" s="958"/>
      <c r="D16" s="959"/>
      <c r="E16" s="25">
        <v>540</v>
      </c>
      <c r="F16" s="25"/>
      <c r="G16" s="997" t="s">
        <v>847</v>
      </c>
      <c r="H16" s="998"/>
      <c r="I16" s="998"/>
      <c r="J16" s="998"/>
      <c r="K16" s="998"/>
      <c r="L16" s="998"/>
      <c r="M16" s="999"/>
      <c r="O16" s="943"/>
      <c r="P16" s="957" t="s">
        <v>900</v>
      </c>
      <c r="Q16" s="958"/>
      <c r="R16" s="959"/>
      <c r="S16" s="25">
        <v>520</v>
      </c>
      <c r="T16" s="25"/>
      <c r="U16" s="997" t="s">
        <v>896</v>
      </c>
      <c r="V16" s="998"/>
      <c r="W16" s="998"/>
      <c r="X16" s="998"/>
      <c r="Y16" s="998"/>
      <c r="Z16" s="998"/>
      <c r="AA16" s="999"/>
    </row>
    <row r="17" spans="1:27" ht="12.75" customHeight="1">
      <c r="A17" s="944"/>
      <c r="B17" s="945" t="s">
        <v>10</v>
      </c>
      <c r="C17" s="946"/>
      <c r="D17" s="1003"/>
      <c r="E17" s="29">
        <f>SUM(E6:E16)</f>
        <v>6640</v>
      </c>
      <c r="F17" s="29">
        <f>SUM(F6:F16)</f>
        <v>0</v>
      </c>
      <c r="G17" s="951"/>
      <c r="H17" s="952"/>
      <c r="I17" s="952"/>
      <c r="J17" s="952"/>
      <c r="K17" s="952"/>
      <c r="L17" s="952"/>
      <c r="M17" s="953"/>
      <c r="O17" s="944"/>
      <c r="P17" s="945" t="s">
        <v>10</v>
      </c>
      <c r="Q17" s="946"/>
      <c r="R17" s="947"/>
      <c r="S17" s="29">
        <f>SUM(S13:S16)</f>
        <v>2360</v>
      </c>
      <c r="T17" s="29">
        <f>SUM(T13:T16)</f>
        <v>0</v>
      </c>
      <c r="U17" s="951"/>
      <c r="V17" s="952"/>
      <c r="W17" s="952"/>
      <c r="X17" s="952"/>
      <c r="Y17" s="952"/>
      <c r="Z17" s="952"/>
      <c r="AA17" s="953"/>
    </row>
    <row r="18" spans="1:27" ht="12.75" customHeight="1">
      <c r="A18" s="942" t="s">
        <v>902</v>
      </c>
      <c r="B18" s="948" t="s">
        <v>870</v>
      </c>
      <c r="C18" s="949"/>
      <c r="D18" s="950"/>
      <c r="E18" s="26">
        <v>210</v>
      </c>
      <c r="F18" s="25"/>
      <c r="G18" s="994" t="s">
        <v>859</v>
      </c>
      <c r="H18" s="995"/>
      <c r="I18" s="995"/>
      <c r="J18" s="995"/>
      <c r="K18" s="995"/>
      <c r="L18" s="995"/>
      <c r="M18" s="996"/>
    </row>
    <row r="19" spans="1:27" ht="12.75" customHeight="1">
      <c r="A19" s="943"/>
      <c r="B19" s="933" t="s">
        <v>871</v>
      </c>
      <c r="C19" s="934"/>
      <c r="D19" s="935"/>
      <c r="E19" s="25">
        <v>290</v>
      </c>
      <c r="F19" s="25"/>
      <c r="G19" s="991" t="s">
        <v>860</v>
      </c>
      <c r="H19" s="992"/>
      <c r="I19" s="992"/>
      <c r="J19" s="992"/>
      <c r="K19" s="992"/>
      <c r="L19" s="992"/>
      <c r="M19" s="993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943"/>
      <c r="B20" s="933" t="s">
        <v>872</v>
      </c>
      <c r="C20" s="934"/>
      <c r="D20" s="935"/>
      <c r="E20" s="25">
        <v>520</v>
      </c>
      <c r="F20" s="25"/>
      <c r="G20" s="991" t="s">
        <v>861</v>
      </c>
      <c r="H20" s="992"/>
      <c r="I20" s="992"/>
      <c r="J20" s="992"/>
      <c r="K20" s="992"/>
      <c r="L20" s="992"/>
      <c r="M20" s="993"/>
      <c r="O20" s="939" t="s">
        <v>834</v>
      </c>
      <c r="P20" s="940"/>
      <c r="Q20" s="940"/>
      <c r="R20" s="941"/>
      <c r="S20" s="32">
        <f>SUM(S17,S12,E29,E17)</f>
        <v>18250</v>
      </c>
      <c r="T20" s="32">
        <f>SUM(T17,T12,F29,F17)</f>
        <v>0</v>
      </c>
    </row>
    <row r="21" spans="1:27" ht="12.75" customHeight="1">
      <c r="A21" s="943"/>
      <c r="B21" s="933" t="s">
        <v>873</v>
      </c>
      <c r="C21" s="934"/>
      <c r="D21" s="935"/>
      <c r="E21" s="25">
        <v>800</v>
      </c>
      <c r="F21" s="25"/>
      <c r="G21" s="991" t="s">
        <v>862</v>
      </c>
      <c r="H21" s="992"/>
      <c r="I21" s="992"/>
      <c r="J21" s="992"/>
      <c r="K21" s="992"/>
      <c r="L21" s="992"/>
      <c r="M21" s="993"/>
    </row>
    <row r="22" spans="1:27" ht="12.75" customHeight="1">
      <c r="A22" s="943"/>
      <c r="B22" s="933" t="s">
        <v>874</v>
      </c>
      <c r="C22" s="934"/>
      <c r="D22" s="935"/>
      <c r="E22" s="25">
        <v>510</v>
      </c>
      <c r="F22" s="25"/>
      <c r="G22" s="991" t="s">
        <v>863</v>
      </c>
      <c r="H22" s="992"/>
      <c r="I22" s="992"/>
      <c r="J22" s="992"/>
      <c r="K22" s="992"/>
      <c r="L22" s="992"/>
      <c r="M22" s="993"/>
    </row>
    <row r="23" spans="1:27" ht="12.75" customHeight="1">
      <c r="A23" s="943"/>
      <c r="B23" s="933" t="s">
        <v>875</v>
      </c>
      <c r="C23" s="934"/>
      <c r="D23" s="935"/>
      <c r="E23" s="25">
        <v>620</v>
      </c>
      <c r="F23" s="25"/>
      <c r="G23" s="991" t="s">
        <v>864</v>
      </c>
      <c r="H23" s="992"/>
      <c r="I23" s="992"/>
      <c r="J23" s="992"/>
      <c r="K23" s="992"/>
      <c r="L23" s="992"/>
      <c r="M23" s="993"/>
    </row>
    <row r="24" spans="1:27" ht="12.75" customHeight="1">
      <c r="A24" s="943"/>
      <c r="B24" s="933" t="s">
        <v>876</v>
      </c>
      <c r="C24" s="934"/>
      <c r="D24" s="935"/>
      <c r="E24" s="25">
        <v>700</v>
      </c>
      <c r="F24" s="25"/>
      <c r="G24" s="991" t="s">
        <v>865</v>
      </c>
      <c r="H24" s="992"/>
      <c r="I24" s="992"/>
      <c r="J24" s="992"/>
      <c r="K24" s="992"/>
      <c r="L24" s="992"/>
      <c r="M24" s="993"/>
    </row>
    <row r="25" spans="1:27" ht="12.75" customHeight="1">
      <c r="A25" s="943"/>
      <c r="B25" s="933" t="s">
        <v>877</v>
      </c>
      <c r="C25" s="934"/>
      <c r="D25" s="935"/>
      <c r="E25" s="25">
        <v>260</v>
      </c>
      <c r="F25" s="25"/>
      <c r="G25" s="991" t="s">
        <v>866</v>
      </c>
      <c r="H25" s="992"/>
      <c r="I25" s="992"/>
      <c r="J25" s="992"/>
      <c r="K25" s="992"/>
      <c r="L25" s="992"/>
      <c r="M25" s="993"/>
    </row>
    <row r="26" spans="1:27" ht="12.75" customHeight="1">
      <c r="A26" s="943"/>
      <c r="B26" s="933" t="s">
        <v>878</v>
      </c>
      <c r="C26" s="934"/>
      <c r="D26" s="935"/>
      <c r="E26" s="35">
        <v>830</v>
      </c>
      <c r="F26" s="25"/>
      <c r="G26" s="991" t="s">
        <v>867</v>
      </c>
      <c r="H26" s="992"/>
      <c r="I26" s="992"/>
      <c r="J26" s="992"/>
      <c r="K26" s="992"/>
      <c r="L26" s="992"/>
      <c r="M26" s="993"/>
    </row>
    <row r="27" spans="1:27" ht="12.75" customHeight="1">
      <c r="A27" s="943"/>
      <c r="B27" s="933" t="s">
        <v>879</v>
      </c>
      <c r="C27" s="934"/>
      <c r="D27" s="935"/>
      <c r="E27" s="35">
        <v>500</v>
      </c>
      <c r="F27" s="25"/>
      <c r="G27" s="991" t="s">
        <v>868</v>
      </c>
      <c r="H27" s="992"/>
      <c r="I27" s="992"/>
      <c r="J27" s="992"/>
      <c r="K27" s="992"/>
      <c r="L27" s="992"/>
      <c r="M27" s="993"/>
    </row>
    <row r="28" spans="1:27" ht="12.75" customHeight="1">
      <c r="A28" s="943"/>
      <c r="B28" s="957" t="s">
        <v>880</v>
      </c>
      <c r="C28" s="958"/>
      <c r="D28" s="959"/>
      <c r="E28" s="35">
        <v>450</v>
      </c>
      <c r="F28" s="25"/>
      <c r="G28" s="997" t="s">
        <v>869</v>
      </c>
      <c r="H28" s="998"/>
      <c r="I28" s="998"/>
      <c r="J28" s="998"/>
      <c r="K28" s="998"/>
      <c r="L28" s="998"/>
      <c r="M28" s="999"/>
    </row>
    <row r="29" spans="1:27" ht="12.75" customHeight="1">
      <c r="A29" s="944"/>
      <c r="B29" s="945" t="s">
        <v>10</v>
      </c>
      <c r="C29" s="946"/>
      <c r="D29" s="1003"/>
      <c r="E29" s="29">
        <f>SUM(E18:E28)</f>
        <v>5690</v>
      </c>
      <c r="F29" s="29">
        <f>SUM(F18:F28)</f>
        <v>0</v>
      </c>
      <c r="G29" s="1000"/>
      <c r="H29" s="1001"/>
      <c r="I29" s="1001"/>
      <c r="J29" s="1001"/>
      <c r="K29" s="1001"/>
      <c r="L29" s="1001"/>
      <c r="M29" s="1002"/>
    </row>
    <row r="30" spans="1:27" ht="12.75" customHeight="1"/>
    <row r="31" spans="1:27" ht="12.75" customHeight="1"/>
    <row r="32" spans="1:27" ht="12.75" customHeight="1">
      <c r="A32" s="929" t="s">
        <v>28</v>
      </c>
      <c r="B32" s="929"/>
      <c r="C32" s="929"/>
      <c r="D32" s="929"/>
      <c r="E32" s="929"/>
      <c r="F32" s="929"/>
      <c r="G32" s="929"/>
      <c r="H32" s="929"/>
      <c r="I32" s="929"/>
      <c r="J32" s="929"/>
      <c r="K32" s="929"/>
      <c r="L32" s="929"/>
      <c r="M32" s="929"/>
      <c r="N32" s="929"/>
      <c r="O32" s="929"/>
      <c r="P32" s="929"/>
      <c r="Q32" s="929"/>
      <c r="R32" s="929"/>
      <c r="S32" s="929"/>
      <c r="T32" s="929"/>
      <c r="U32" s="929"/>
      <c r="V32" s="929"/>
      <c r="W32" s="929"/>
      <c r="X32" s="929"/>
      <c r="Y32" s="929"/>
      <c r="Z32" s="929"/>
      <c r="AA32" s="929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B13:D13"/>
    <mergeCell ref="B14:D14"/>
    <mergeCell ref="G7:M7"/>
    <mergeCell ref="G6:M6"/>
    <mergeCell ref="G13:M13"/>
    <mergeCell ref="G8:M8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申込書</vt:lpstr>
      <vt:lpstr>集計表</vt:lpstr>
      <vt:lpstr>宗像市</vt:lpstr>
      <vt:lpstr>福津市・古賀市・新宮町</vt:lpstr>
      <vt:lpstr>東区①</vt:lpstr>
      <vt:lpstr>東区②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東区①!Print_Area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濱武 大和</cp:lastModifiedBy>
  <cp:lastPrinted>2023-12-05T08:59:29Z</cp:lastPrinted>
  <dcterms:created xsi:type="dcterms:W3CDTF">2009-05-25T08:22:39Z</dcterms:created>
  <dcterms:modified xsi:type="dcterms:W3CDTF">2025-04-09T02:56:38Z</dcterms:modified>
</cp:coreProperties>
</file>